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19440" windowHeight="12270" activeTab="1"/>
  </bookViews>
  <sheets>
    <sheet name="Krycí list" sheetId="1" r:id="rId1"/>
    <sheet name="Položky" sheetId="3" r:id="rId2"/>
  </sheets>
  <definedNames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'Krycí list'!$G$2</definedName>
    <definedName name="MJ">'Krycí list'!$G$5</definedName>
    <definedName name="Mont">#REF!</definedName>
    <definedName name="Montaz0">Položky!#REF!</definedName>
    <definedName name="NazevDilu">#REF!</definedName>
    <definedName name="nazevobjektu">'Krycí list'!$C$5</definedName>
    <definedName name="nazevstavby">'Krycí list'!$C$7</definedName>
    <definedName name="_xlnm.Print_Titles" localSheetId="1">Položky!$1:$6</definedName>
    <definedName name="Objednatel">'Krycí list'!$C$10</definedName>
    <definedName name="_xlnm.Print_Area" localSheetId="0">'Krycí list'!$A$1:$G$45</definedName>
    <definedName name="_xlnm.Print_Area" localSheetId="1">Položky!$A$1:$G$243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235" i="3" l="1"/>
  <c r="C23" i="1" l="1"/>
  <c r="F30" i="1"/>
  <c r="G23" i="1"/>
  <c r="G239" i="3"/>
  <c r="G229" i="3"/>
  <c r="G11" i="3"/>
  <c r="G13" i="3"/>
  <c r="E192" i="3" l="1"/>
  <c r="E193" i="3"/>
  <c r="E161" i="3"/>
  <c r="BE167" i="3"/>
  <c r="BD167" i="3"/>
  <c r="BC167" i="3"/>
  <c r="BA167" i="3"/>
  <c r="G167" i="3"/>
  <c r="BB167" i="3" s="1"/>
  <c r="G31" i="3" l="1"/>
  <c r="BA31" i="3"/>
  <c r="BB31" i="3"/>
  <c r="BC31" i="3"/>
  <c r="BD31" i="3"/>
  <c r="BE31" i="3"/>
  <c r="E152" i="3" l="1"/>
  <c r="G152" i="3" s="1"/>
  <c r="E111" i="3" l="1"/>
  <c r="E67" i="3"/>
  <c r="BE232" i="3" l="1"/>
  <c r="BD232" i="3"/>
  <c r="BC232" i="3"/>
  <c r="BB232" i="3"/>
  <c r="G232" i="3"/>
  <c r="BA232" i="3" s="1"/>
  <c r="BE231" i="3"/>
  <c r="BD231" i="3"/>
  <c r="BC231" i="3"/>
  <c r="BB231" i="3"/>
  <c r="G231" i="3"/>
  <c r="BA231" i="3" s="1"/>
  <c r="BE229" i="3"/>
  <c r="BD229" i="3"/>
  <c r="BC229" i="3"/>
  <c r="BB229" i="3"/>
  <c r="BA229" i="3"/>
  <c r="BE228" i="3"/>
  <c r="BD228" i="3"/>
  <c r="BC228" i="3"/>
  <c r="BB228" i="3"/>
  <c r="G228" i="3"/>
  <c r="BE226" i="3"/>
  <c r="BD226" i="3"/>
  <c r="BC226" i="3"/>
  <c r="BC233" i="3" s="1"/>
  <c r="BB226" i="3"/>
  <c r="BB233" i="3" s="1"/>
  <c r="G226" i="3"/>
  <c r="BD233" i="3"/>
  <c r="C233" i="3"/>
  <c r="BE223" i="3"/>
  <c r="BC223" i="3"/>
  <c r="BB223" i="3"/>
  <c r="BA223" i="3"/>
  <c r="G223" i="3"/>
  <c r="BD223" i="3" s="1"/>
  <c r="BE222" i="3"/>
  <c r="BC222" i="3"/>
  <c r="BB222" i="3"/>
  <c r="BA222" i="3"/>
  <c r="G222" i="3"/>
  <c r="BD222" i="3" s="1"/>
  <c r="BE221" i="3"/>
  <c r="BC221" i="3"/>
  <c r="BB221" i="3"/>
  <c r="BA221" i="3"/>
  <c r="G221" i="3"/>
  <c r="BD221" i="3" s="1"/>
  <c r="BE220" i="3"/>
  <c r="BE224" i="3" s="1"/>
  <c r="BC220" i="3"/>
  <c r="BB220" i="3"/>
  <c r="BB224" i="3" s="1"/>
  <c r="BA220" i="3"/>
  <c r="G220" i="3"/>
  <c r="G224" i="3" s="1"/>
  <c r="C224" i="3"/>
  <c r="BE217" i="3"/>
  <c r="BE218" i="3" s="1"/>
  <c r="BC217" i="3"/>
  <c r="BC218" i="3" s="1"/>
  <c r="BB217" i="3"/>
  <c r="BB218" i="3" s="1"/>
  <c r="BA217" i="3"/>
  <c r="BA218" i="3" s="1"/>
  <c r="G217" i="3"/>
  <c r="G218" i="3" s="1"/>
  <c r="C218" i="3"/>
  <c r="BE214" i="3"/>
  <c r="BE215" i="3" s="1"/>
  <c r="BC214" i="3"/>
  <c r="BB214" i="3"/>
  <c r="BB215" i="3" s="1"/>
  <c r="BA214" i="3"/>
  <c r="BA215" i="3" s="1"/>
  <c r="G214" i="3"/>
  <c r="G215" i="3" s="1"/>
  <c r="BC215" i="3"/>
  <c r="C215" i="3"/>
  <c r="BE211" i="3"/>
  <c r="BE212" i="3" s="1"/>
  <c r="BC211" i="3"/>
  <c r="BC212" i="3" s="1"/>
  <c r="BB211" i="3"/>
  <c r="BB212" i="3" s="1"/>
  <c r="BA211" i="3"/>
  <c r="BA212" i="3" s="1"/>
  <c r="G211" i="3"/>
  <c r="G212" i="3" s="1"/>
  <c r="C212" i="3"/>
  <c r="BE208" i="3"/>
  <c r="BE209" i="3" s="1"/>
  <c r="BC208" i="3"/>
  <c r="BB208" i="3"/>
  <c r="BB209" i="3" s="1"/>
  <c r="BA208" i="3"/>
  <c r="BA209" i="3" s="1"/>
  <c r="G208" i="3"/>
  <c r="G209" i="3" s="1"/>
  <c r="BC209" i="3"/>
  <c r="C209" i="3"/>
  <c r="BE205" i="3"/>
  <c r="BE206" i="3" s="1"/>
  <c r="BD205" i="3"/>
  <c r="BD206" i="3" s="1"/>
  <c r="BC205" i="3"/>
  <c r="BC206" i="3" s="1"/>
  <c r="BA205" i="3"/>
  <c r="BA206" i="3" s="1"/>
  <c r="G205" i="3"/>
  <c r="G206" i="3" s="1"/>
  <c r="C206" i="3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200" i="3"/>
  <c r="BD200" i="3"/>
  <c r="BC200" i="3"/>
  <c r="BA200" i="3"/>
  <c r="G200" i="3"/>
  <c r="BB200" i="3" s="1"/>
  <c r="BE199" i="3"/>
  <c r="BD199" i="3"/>
  <c r="BD203" i="3" s="1"/>
  <c r="BC199" i="3"/>
  <c r="BA199" i="3"/>
  <c r="G199" i="3"/>
  <c r="C203" i="3"/>
  <c r="BE194" i="3"/>
  <c r="BD194" i="3"/>
  <c r="BC194" i="3"/>
  <c r="BA194" i="3"/>
  <c r="G194" i="3"/>
  <c r="BB194" i="3" s="1"/>
  <c r="BE193" i="3"/>
  <c r="BD193" i="3"/>
  <c r="BC193" i="3"/>
  <c r="BA193" i="3"/>
  <c r="G193" i="3"/>
  <c r="BB193" i="3" s="1"/>
  <c r="BE192" i="3"/>
  <c r="BD192" i="3"/>
  <c r="BD197" i="3" s="1"/>
  <c r="BC192" i="3"/>
  <c r="BA192" i="3"/>
  <c r="G192" i="3"/>
  <c r="C197" i="3"/>
  <c r="BE189" i="3"/>
  <c r="BD189" i="3"/>
  <c r="BC189" i="3"/>
  <c r="BA189" i="3"/>
  <c r="G189" i="3"/>
  <c r="BB189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5" i="3"/>
  <c r="BD185" i="3"/>
  <c r="BC185" i="3"/>
  <c r="BA185" i="3"/>
  <c r="BA190" i="3" s="1"/>
  <c r="G185" i="3"/>
  <c r="G190" i="3" s="1"/>
  <c r="C190" i="3"/>
  <c r="BE182" i="3"/>
  <c r="BD182" i="3"/>
  <c r="BC182" i="3"/>
  <c r="BA182" i="3"/>
  <c r="G182" i="3"/>
  <c r="BB182" i="3" s="1"/>
  <c r="BE180" i="3"/>
  <c r="BD180" i="3"/>
  <c r="BC180" i="3"/>
  <c r="BA180" i="3"/>
  <c r="G180" i="3"/>
  <c r="BB180" i="3" s="1"/>
  <c r="BE178" i="3"/>
  <c r="BE183" i="3" s="1"/>
  <c r="BD178" i="3"/>
  <c r="BC178" i="3"/>
  <c r="BA178" i="3"/>
  <c r="G178" i="3"/>
  <c r="G183" i="3" s="1"/>
  <c r="C183" i="3"/>
  <c r="BE175" i="3"/>
  <c r="BD175" i="3"/>
  <c r="BC175" i="3"/>
  <c r="BA175" i="3"/>
  <c r="G175" i="3"/>
  <c r="BB175" i="3" s="1"/>
  <c r="BE173" i="3"/>
  <c r="BD173" i="3"/>
  <c r="BC173" i="3"/>
  <c r="BA173" i="3"/>
  <c r="G173" i="3"/>
  <c r="BB173" i="3" s="1"/>
  <c r="BE171" i="3"/>
  <c r="BD171" i="3"/>
  <c r="BC171" i="3"/>
  <c r="BA171" i="3"/>
  <c r="G171" i="3"/>
  <c r="BB171" i="3" s="1"/>
  <c r="BE169" i="3"/>
  <c r="BD169" i="3"/>
  <c r="BC169" i="3"/>
  <c r="BA169" i="3"/>
  <c r="G169" i="3"/>
  <c r="BB169" i="3" s="1"/>
  <c r="BE165" i="3"/>
  <c r="BD165" i="3"/>
  <c r="BC165" i="3"/>
  <c r="BA165" i="3"/>
  <c r="G165" i="3"/>
  <c r="BB165" i="3" s="1"/>
  <c r="BE162" i="3"/>
  <c r="BD162" i="3"/>
  <c r="BC162" i="3"/>
  <c r="BA162" i="3"/>
  <c r="G162" i="3"/>
  <c r="BB162" i="3" s="1"/>
  <c r="BE160" i="3"/>
  <c r="BD160" i="3"/>
  <c r="BC160" i="3"/>
  <c r="BA160" i="3"/>
  <c r="G160" i="3"/>
  <c r="BB160" i="3" s="1"/>
  <c r="BE157" i="3"/>
  <c r="BD157" i="3"/>
  <c r="BC157" i="3"/>
  <c r="BA157" i="3"/>
  <c r="G157" i="3"/>
  <c r="BB157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0" i="3"/>
  <c r="BD150" i="3"/>
  <c r="BC150" i="3"/>
  <c r="BA150" i="3"/>
  <c r="G150" i="3"/>
  <c r="BD176" i="3"/>
  <c r="C176" i="3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D148" i="3"/>
  <c r="C148" i="3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3" i="3"/>
  <c r="BD133" i="3"/>
  <c r="BC133" i="3"/>
  <c r="BC138" i="3" s="1"/>
  <c r="BA133" i="3"/>
  <c r="G133" i="3"/>
  <c r="G138" i="3" s="1"/>
  <c r="C138" i="3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3" i="3"/>
  <c r="BD123" i="3"/>
  <c r="BC123" i="3"/>
  <c r="BA123" i="3"/>
  <c r="BA131" i="3" s="1"/>
  <c r="G123" i="3"/>
  <c r="G131" i="3" s="1"/>
  <c r="C131" i="3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C121" i="3"/>
  <c r="BE114" i="3"/>
  <c r="BD114" i="3"/>
  <c r="BC114" i="3"/>
  <c r="BA114" i="3"/>
  <c r="G114" i="3"/>
  <c r="BB114" i="3" s="1"/>
  <c r="BE112" i="3"/>
  <c r="BD112" i="3"/>
  <c r="BC112" i="3"/>
  <c r="BA112" i="3"/>
  <c r="G112" i="3"/>
  <c r="BB112" i="3" s="1"/>
  <c r="BE110" i="3"/>
  <c r="BD110" i="3"/>
  <c r="BD115" i="3" s="1"/>
  <c r="BC110" i="3"/>
  <c r="BA110" i="3"/>
  <c r="G110" i="3"/>
  <c r="G115" i="3" s="1"/>
  <c r="C115" i="3"/>
  <c r="BE107" i="3"/>
  <c r="BE108" i="3" s="1"/>
  <c r="BD107" i="3"/>
  <c r="BC107" i="3"/>
  <c r="BC108" i="3" s="1"/>
  <c r="BA107" i="3"/>
  <c r="G107" i="3"/>
  <c r="BD108" i="3"/>
  <c r="BA108" i="3"/>
  <c r="C108" i="3"/>
  <c r="BE104" i="3"/>
  <c r="BE105" i="3" s="1"/>
  <c r="BD104" i="3"/>
  <c r="BD105" i="3" s="1"/>
  <c r="BC104" i="3"/>
  <c r="BA104" i="3"/>
  <c r="G104" i="3"/>
  <c r="G105" i="3" s="1"/>
  <c r="BC105" i="3"/>
  <c r="BA105" i="3"/>
  <c r="C105" i="3"/>
  <c r="BE101" i="3"/>
  <c r="BD101" i="3"/>
  <c r="BD102" i="3" s="1"/>
  <c r="BC101" i="3"/>
  <c r="BB101" i="3"/>
  <c r="BB102" i="3" s="1"/>
  <c r="G101" i="3"/>
  <c r="BE102" i="3"/>
  <c r="BC102" i="3"/>
  <c r="C102" i="3"/>
  <c r="BE98" i="3"/>
  <c r="BD98" i="3"/>
  <c r="BC98" i="3"/>
  <c r="BB98" i="3"/>
  <c r="G98" i="3"/>
  <c r="BA98" i="3" s="1"/>
  <c r="BE97" i="3"/>
  <c r="BD97" i="3"/>
  <c r="BC97" i="3"/>
  <c r="BB97" i="3"/>
  <c r="G97" i="3"/>
  <c r="BA97" i="3" s="1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3" i="3"/>
  <c r="BD93" i="3"/>
  <c r="BC93" i="3"/>
  <c r="BB93" i="3"/>
  <c r="G93" i="3"/>
  <c r="BA93" i="3" s="1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8" i="3"/>
  <c r="BD88" i="3"/>
  <c r="BC88" i="3"/>
  <c r="BB88" i="3"/>
  <c r="G88" i="3"/>
  <c r="BA88" i="3" s="1"/>
  <c r="BE87" i="3"/>
  <c r="BD87" i="3"/>
  <c r="BC87" i="3"/>
  <c r="BB87" i="3"/>
  <c r="G87" i="3"/>
  <c r="BA87" i="3" s="1"/>
  <c r="BE85" i="3"/>
  <c r="BD85" i="3"/>
  <c r="BC85" i="3"/>
  <c r="BB85" i="3"/>
  <c r="G85" i="3"/>
  <c r="BA85" i="3" s="1"/>
  <c r="BE82" i="3"/>
  <c r="BD82" i="3"/>
  <c r="BC82" i="3"/>
  <c r="BB82" i="3"/>
  <c r="G82" i="3"/>
  <c r="BA82" i="3" s="1"/>
  <c r="BE80" i="3"/>
  <c r="BD80" i="3"/>
  <c r="BC80" i="3"/>
  <c r="BB80" i="3"/>
  <c r="G80" i="3"/>
  <c r="BE79" i="3"/>
  <c r="BD79" i="3"/>
  <c r="BC79" i="3"/>
  <c r="BB79" i="3"/>
  <c r="G79" i="3"/>
  <c r="C99" i="3"/>
  <c r="BD76" i="3"/>
  <c r="BC76" i="3"/>
  <c r="BB76" i="3"/>
  <c r="BA76" i="3"/>
  <c r="G76" i="3"/>
  <c r="BE76" i="3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0" i="3"/>
  <c r="BD70" i="3"/>
  <c r="BC70" i="3"/>
  <c r="BB70" i="3"/>
  <c r="G70" i="3"/>
  <c r="BB77" i="3"/>
  <c r="C77" i="3"/>
  <c r="BE66" i="3"/>
  <c r="BE68" i="3" s="1"/>
  <c r="BD66" i="3"/>
  <c r="BD68" i="3" s="1"/>
  <c r="BC66" i="3"/>
  <c r="BC68" i="3" s="1"/>
  <c r="BB66" i="3"/>
  <c r="G66" i="3"/>
  <c r="G68" i="3" s="1"/>
  <c r="BB68" i="3"/>
  <c r="C68" i="3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59" i="3"/>
  <c r="BD59" i="3"/>
  <c r="BC59" i="3"/>
  <c r="BB59" i="3"/>
  <c r="G59" i="3"/>
  <c r="C64" i="3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50" i="3"/>
  <c r="BD50" i="3"/>
  <c r="BC50" i="3"/>
  <c r="BB50" i="3"/>
  <c r="G50" i="3"/>
  <c r="BA50" i="3" s="1"/>
  <c r="BE48" i="3"/>
  <c r="BD48" i="3"/>
  <c r="BC48" i="3"/>
  <c r="BB48" i="3"/>
  <c r="G48" i="3"/>
  <c r="BA48" i="3" s="1"/>
  <c r="BE46" i="3"/>
  <c r="BD46" i="3"/>
  <c r="BC46" i="3"/>
  <c r="BB46" i="3"/>
  <c r="G46" i="3"/>
  <c r="C57" i="3"/>
  <c r="BE40" i="3"/>
  <c r="BE44" i="3" s="1"/>
  <c r="BD40" i="3"/>
  <c r="BC40" i="3"/>
  <c r="BB40" i="3"/>
  <c r="BB44" i="3" s="1"/>
  <c r="G40" i="3"/>
  <c r="BD44" i="3"/>
  <c r="BC44" i="3"/>
  <c r="C44" i="3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29" i="3"/>
  <c r="BD29" i="3"/>
  <c r="BC29" i="3"/>
  <c r="BB29" i="3"/>
  <c r="G29" i="3"/>
  <c r="BA29" i="3" s="1"/>
  <c r="BE24" i="3"/>
  <c r="BD24" i="3"/>
  <c r="BC24" i="3"/>
  <c r="BB24" i="3"/>
  <c r="G24" i="3"/>
  <c r="BA24" i="3" s="1"/>
  <c r="BE21" i="3"/>
  <c r="BD21" i="3"/>
  <c r="BC21" i="3"/>
  <c r="BB21" i="3"/>
  <c r="G21" i="3"/>
  <c r="BA21" i="3" s="1"/>
  <c r="BE19" i="3"/>
  <c r="BE38" i="3" s="1"/>
  <c r="BD19" i="3"/>
  <c r="BC19" i="3"/>
  <c r="BB19" i="3"/>
  <c r="G19" i="3"/>
  <c r="G38" i="3" s="1"/>
  <c r="C38" i="3"/>
  <c r="BE15" i="3"/>
  <c r="BD15" i="3"/>
  <c r="BD17" i="3" s="1"/>
  <c r="BC15" i="3"/>
  <c r="BC17" i="3" s="1"/>
  <c r="BB15" i="3"/>
  <c r="BB17" i="3" s="1"/>
  <c r="G15" i="3"/>
  <c r="BE17" i="3"/>
  <c r="C17" i="3"/>
  <c r="BE11" i="3"/>
  <c r="BD11" i="3"/>
  <c r="BD13" i="3" s="1"/>
  <c r="BC11" i="3"/>
  <c r="BC13" i="3" s="1"/>
  <c r="BB11" i="3"/>
  <c r="BB13" i="3" s="1"/>
  <c r="BA11" i="3"/>
  <c r="BA13" i="3" s="1"/>
  <c r="BE13" i="3"/>
  <c r="C13" i="3"/>
  <c r="BE8" i="3"/>
  <c r="BD8" i="3"/>
  <c r="BD9" i="3" s="1"/>
  <c r="BC8" i="3"/>
  <c r="BC9" i="3" s="1"/>
  <c r="BB8" i="3"/>
  <c r="G8" i="3"/>
  <c r="BA8" i="3" s="1"/>
  <c r="BA9" i="3" s="1"/>
  <c r="BE9" i="3"/>
  <c r="BB9" i="3"/>
  <c r="C9" i="3"/>
  <c r="F3" i="3"/>
  <c r="C33" i="1"/>
  <c r="F33" i="1" s="1"/>
  <c r="C31" i="1"/>
  <c r="C9" i="1"/>
  <c r="G7" i="1"/>
  <c r="G77" i="3" l="1"/>
  <c r="BA226" i="3"/>
  <c r="G233" i="3"/>
  <c r="BA224" i="3"/>
  <c r="BB199" i="3"/>
  <c r="G203" i="3"/>
  <c r="BB192" i="3"/>
  <c r="G197" i="3"/>
  <c r="BB150" i="3"/>
  <c r="G176" i="3"/>
  <c r="BB140" i="3"/>
  <c r="G148" i="3"/>
  <c r="BB117" i="3"/>
  <c r="G121" i="3"/>
  <c r="BB107" i="3"/>
  <c r="BB108" i="3" s="1"/>
  <c r="G108" i="3"/>
  <c r="BA101" i="3"/>
  <c r="BA102" i="3" s="1"/>
  <c r="G102" i="3"/>
  <c r="BA79" i="3"/>
  <c r="G99" i="3"/>
  <c r="BA59" i="3"/>
  <c r="G64" i="3"/>
  <c r="BA46" i="3"/>
  <c r="BA57" i="3" s="1"/>
  <c r="G57" i="3"/>
  <c r="BA40" i="3"/>
  <c r="BA44" i="3" s="1"/>
  <c r="G44" i="3"/>
  <c r="BA19" i="3"/>
  <c r="BA15" i="3"/>
  <c r="BA17" i="3" s="1"/>
  <c r="G17" i="3"/>
  <c r="BB110" i="3"/>
  <c r="BB115" i="3" s="1"/>
  <c r="BD121" i="3"/>
  <c r="BE64" i="3"/>
  <c r="BD99" i="3"/>
  <c r="BE121" i="3"/>
  <c r="BD138" i="3"/>
  <c r="BE197" i="3"/>
  <c r="BC57" i="3"/>
  <c r="BD64" i="3"/>
  <c r="BC64" i="3"/>
  <c r="BB133" i="3"/>
  <c r="BB138" i="3" s="1"/>
  <c r="BA138" i="3"/>
  <c r="BC183" i="3"/>
  <c r="BA228" i="3"/>
  <c r="BB121" i="3"/>
  <c r="BB197" i="3"/>
  <c r="BE233" i="3"/>
  <c r="BE57" i="3"/>
  <c r="BD57" i="3"/>
  <c r="BC99" i="3"/>
  <c r="BA80" i="3"/>
  <c r="BE99" i="3"/>
  <c r="BC121" i="3"/>
  <c r="BA121" i="3"/>
  <c r="BB148" i="3"/>
  <c r="BE148" i="3"/>
  <c r="BB176" i="3"/>
  <c r="BE176" i="3"/>
  <c r="BA183" i="3"/>
  <c r="BC197" i="3"/>
  <c r="BA197" i="3"/>
  <c r="BC224" i="3"/>
  <c r="BC38" i="3"/>
  <c r="BB57" i="3"/>
  <c r="BD77" i="3"/>
  <c r="BC77" i="3"/>
  <c r="BB104" i="3"/>
  <c r="BB105" i="3" s="1"/>
  <c r="BE115" i="3"/>
  <c r="BD131" i="3"/>
  <c r="BC148" i="3"/>
  <c r="BA148" i="3"/>
  <c r="BC176" i="3"/>
  <c r="BA176" i="3"/>
  <c r="BD190" i="3"/>
  <c r="BE203" i="3"/>
  <c r="BD38" i="3"/>
  <c r="BB38" i="3"/>
  <c r="BA64" i="3"/>
  <c r="BE77" i="3"/>
  <c r="BC115" i="3"/>
  <c r="BA115" i="3"/>
  <c r="BE131" i="3"/>
  <c r="BC131" i="3"/>
  <c r="BE138" i="3"/>
  <c r="BD183" i="3"/>
  <c r="BE190" i="3"/>
  <c r="BC190" i="3"/>
  <c r="BC203" i="3"/>
  <c r="BA203" i="3"/>
  <c r="BA38" i="3"/>
  <c r="G9" i="3"/>
  <c r="BB99" i="3"/>
  <c r="BB64" i="3"/>
  <c r="BA66" i="3"/>
  <c r="BA68" i="3" s="1"/>
  <c r="BA70" i="3"/>
  <c r="BA77" i="3" s="1"/>
  <c r="BB203" i="3"/>
  <c r="BA99" i="3"/>
  <c r="BD208" i="3"/>
  <c r="BD209" i="3" s="1"/>
  <c r="BD211" i="3"/>
  <c r="BD212" i="3" s="1"/>
  <c r="BD214" i="3"/>
  <c r="BD215" i="3" s="1"/>
  <c r="BD217" i="3"/>
  <c r="BD218" i="3" s="1"/>
  <c r="BD220" i="3"/>
  <c r="BD224" i="3" s="1"/>
  <c r="BB123" i="3"/>
  <c r="BB131" i="3" s="1"/>
  <c r="BB178" i="3"/>
  <c r="BB183" i="3" s="1"/>
  <c r="BB185" i="3"/>
  <c r="BB190" i="3" s="1"/>
  <c r="BB205" i="3"/>
  <c r="BB206" i="3" s="1"/>
  <c r="BA233" i="3" l="1"/>
  <c r="F31" i="1"/>
  <c r="F34" i="1" s="1"/>
</calcChain>
</file>

<file path=xl/sharedStrings.xml><?xml version="1.0" encoding="utf-8"?>
<sst xmlns="http://schemas.openxmlformats.org/spreadsheetml/2006/main" count="651" uniqueCount="399">
  <si>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</si>
  <si>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</si>
  <si>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</si>
  <si>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</si>
  <si>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</si>
  <si>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</si>
  <si>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</si>
  <si>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</si>
  <si>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</si>
  <si>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</si>
  <si>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</si>
  <si>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</si>
  <si>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</si>
  <si>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</si>
  <si>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</si>
  <si>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</si>
  <si>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</si>
  <si>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</si>
  <si>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</si>
  <si>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</si>
  <si>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</si>
  <si>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</si>
  <si>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</si>
  <si>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</si>
  <si>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</si>
  <si>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</si>
  <si>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</si>
  <si>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</si>
  <si>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</si>
  <si>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</si>
  <si>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</si>
  <si>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</si>
  <si>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</si>
  <si>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</si>
  <si>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</si>
  <si>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</si>
  <si>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</si>
  <si>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</si>
  <si>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</si>
  <si>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</si>
  <si>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</si>
  <si>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</si>
  <si>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</si>
  <si>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</si>
  <si>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</si>
  <si>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</si>
  <si>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</si>
  <si>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</si>
  <si>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</si>
  <si>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</si>
  <si>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</si>
  <si>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</si>
  <si>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</si>
  <si>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</si>
  <si>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</si>
  <si>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</si>
  <si>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</si>
  <si>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</si>
  <si>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</si>
  <si>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</si>
  <si>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2014</t>
  </si>
  <si>
    <t>07</t>
  </si>
  <si>
    <t>Brno - ESF MU</t>
  </si>
  <si>
    <t>Stav.a int. úpravy poslucháren P10 a P11 na ESF MU</t>
  </si>
  <si>
    <t>00</t>
  </si>
  <si>
    <t>Poznámka</t>
  </si>
  <si>
    <t>poznámka 01</t>
  </si>
  <si>
    <t xml:space="preserve">Výměry budou upřesněny dle skutečnosti na stavbě </t>
  </si>
  <si>
    <t>3</t>
  </si>
  <si>
    <t>Svislé a kompletní konstrukce</t>
  </si>
  <si>
    <t>41320001-120</t>
  </si>
  <si>
    <t>Dodatečné osazení válcovaných nosníků vysekání kapes,  zazdívka zhlaví</t>
  </si>
  <si>
    <t>m</t>
  </si>
  <si>
    <t>překlady:2*1,20*3*1,08</t>
  </si>
  <si>
    <t>311</t>
  </si>
  <si>
    <t>Sádrokartonové konstrukce</t>
  </si>
  <si>
    <t>3422661</t>
  </si>
  <si>
    <t>Šachtová stěna-sádrokarton na ocelovou konstrukci, desky White  tl.2x 12,5 mm,   izolace 80 mm</t>
  </si>
  <si>
    <t>m2</t>
  </si>
  <si>
    <t>(0,635+2,37)*4,45</t>
  </si>
  <si>
    <t>312</t>
  </si>
  <si>
    <t>Podhledy</t>
  </si>
  <si>
    <t>312        -3-c</t>
  </si>
  <si>
    <t xml:space="preserve">Demontáž+zpětná montáž kazet podhledu </t>
  </si>
  <si>
    <t>2,70*2,50+1,50*2,00</t>
  </si>
  <si>
    <t>312       Z/201</t>
  </si>
  <si>
    <t>Pevný  podhled SDK - kompl.D+M vč.povrchové úpravy</t>
  </si>
  <si>
    <t>vč.revizních dvířek</t>
  </si>
  <si>
    <t>vč.svislých částí</t>
  </si>
  <si>
    <t>312       Z/202</t>
  </si>
  <si>
    <t>Akustický podhled SDK - kompl.D+M s podílem děrování 15%</t>
  </si>
  <si>
    <t>absorpční tkanina za děrováním v barvě bílé,</t>
  </si>
  <si>
    <t>minerální rohož na desce tl.40 mm</t>
  </si>
  <si>
    <t>312      Z/202a</t>
  </si>
  <si>
    <t>Rastrový podhled s kazetami z miner.desek D+M na stáv.nosný rošt, kazety 600/600 mm</t>
  </si>
  <si>
    <t>viz technický popis v tabulkách</t>
  </si>
  <si>
    <t>31201</t>
  </si>
  <si>
    <t xml:space="preserve">Příplatek za osazení VZT výústku </t>
  </si>
  <si>
    <t>31202</t>
  </si>
  <si>
    <t xml:space="preserve">Příplatek za osazení reproduktoru </t>
  </si>
  <si>
    <t>31203</t>
  </si>
  <si>
    <t xml:space="preserve">Příplatek za osazení kouřového hlásiče </t>
  </si>
  <si>
    <t>31204</t>
  </si>
  <si>
    <t xml:space="preserve">Příplatek za osazení dataprojektoru </t>
  </si>
  <si>
    <t>31205</t>
  </si>
  <si>
    <t>Příplatek za osazení instalačních dvířek se skrytým rámem</t>
  </si>
  <si>
    <t>31206       -4-</t>
  </si>
  <si>
    <t>Příplatek za úpravu montážního otvoru pro promítací plátno - lemov.2x L prof.15/50/2mm</t>
  </si>
  <si>
    <t>34</t>
  </si>
  <si>
    <t>Stěny a příčky</t>
  </si>
  <si>
    <t>34010001</t>
  </si>
  <si>
    <t>Zazdívka otvorů v příčkách plochy do 4 m2 příčka tloušťky 15 cm - pórobeton</t>
  </si>
  <si>
    <t>vč.povrchové úpravy omítkou</t>
  </si>
  <si>
    <t>vč.přetažení perlinkou u napojení na stávající omítky</t>
  </si>
  <si>
    <t>0,90*2,12*5</t>
  </si>
  <si>
    <t>61</t>
  </si>
  <si>
    <t>Upravy povrchů vnitřní</t>
  </si>
  <si>
    <t>6124451</t>
  </si>
  <si>
    <t>Přestěrkování omítky stěn po stržení kobercového obkladu sádrovou omítkou</t>
  </si>
  <si>
    <t>vč.přetažení perlinkou v místě napojení na stávající omítky</t>
  </si>
  <si>
    <t>627991</t>
  </si>
  <si>
    <t>Nové silikonová výplně po celém obvodu oken vč.odstranění stávajících</t>
  </si>
  <si>
    <t>(3,35+3,32)*2*2+(6,70+3,32)*2*1+(3,325+3,32)*2*1+(6,645+3,32)*2*2</t>
  </si>
  <si>
    <t>61201        -2</t>
  </si>
  <si>
    <t>Sanace zavlhlých míst na stropě z vnitřní a venkovní strany</t>
  </si>
  <si>
    <t>nová parotěsná fólie u horního rámu okna,</t>
  </si>
  <si>
    <t>nové omítky s finální úpravou</t>
  </si>
  <si>
    <t>vč.lešení</t>
  </si>
  <si>
    <t>61202</t>
  </si>
  <si>
    <t>Zednické zapravení po osazení rozvaděče vč.přetažení perlinkou v místě napojení</t>
  </si>
  <si>
    <t>na stávající omítku</t>
  </si>
  <si>
    <t>612001</t>
  </si>
  <si>
    <t xml:space="preserve">Obroušení lepidla na stěnách </t>
  </si>
  <si>
    <t>63</t>
  </si>
  <si>
    <t>Podlahy a podlahové konstrukce</t>
  </si>
  <si>
    <t>63134</t>
  </si>
  <si>
    <t>m3</t>
  </si>
  <si>
    <t>(0,30*0,30*12+1,90*0,20*2)*0,20*1,5</t>
  </si>
  <si>
    <t>632413  *K1*</t>
  </si>
  <si>
    <t xml:space="preserve">Samonivelační stérka  tl. 2 mm </t>
  </si>
  <si>
    <t>632414  *K1*</t>
  </si>
  <si>
    <t>77390</t>
  </si>
  <si>
    <t xml:space="preserve">Broušení stavající podlahové stěrky </t>
  </si>
  <si>
    <t>94</t>
  </si>
  <si>
    <t>Lešení a stavební výtahy</t>
  </si>
  <si>
    <t>941955003R00</t>
  </si>
  <si>
    <t xml:space="preserve">Lešení lehké pomocné, výška podlahy do 2,5 m </t>
  </si>
  <si>
    <t>93,50+145,00+9,75+10,00</t>
  </si>
  <si>
    <t>95</t>
  </si>
  <si>
    <t>Dokončovací konstrukce na pozemních stavbách</t>
  </si>
  <si>
    <t>952901111R00</t>
  </si>
  <si>
    <t xml:space="preserve">Vyčištění budov o výšce podlaží do 4 m </t>
  </si>
  <si>
    <t>111,00+116,46</t>
  </si>
  <si>
    <t>9539813</t>
  </si>
  <si>
    <t xml:space="preserve">Chemické kotvy, cihly,  M8, </t>
  </si>
  <si>
    <t>kus</t>
  </si>
  <si>
    <t>95398130</t>
  </si>
  <si>
    <t xml:space="preserve">Chemické kotvy, cihly,  M16, </t>
  </si>
  <si>
    <t>95001</t>
  </si>
  <si>
    <t>Nové systémové překrývací lišty u napojení parapetů</t>
  </si>
  <si>
    <t>kpl.</t>
  </si>
  <si>
    <t>95002</t>
  </si>
  <si>
    <t xml:space="preserve">Zasekané chráničky ve stěnách D+M </t>
  </si>
  <si>
    <t>900      R05</t>
  </si>
  <si>
    <t xml:space="preserve">HZS -nezmeritelne prace </t>
  </si>
  <si>
    <t>hod</t>
  </si>
  <si>
    <t>96</t>
  </si>
  <si>
    <t>Bourání konstrukcí</t>
  </si>
  <si>
    <t>72521082</t>
  </si>
  <si>
    <t xml:space="preserve">Demontáž umyvadel </t>
  </si>
  <si>
    <t>soubor</t>
  </si>
  <si>
    <t>776200830RTv</t>
  </si>
  <si>
    <t>Odstranění hran schodišťových stupňů kovových- šroubovaných</t>
  </si>
  <si>
    <t>4*6,485+4*6,485</t>
  </si>
  <si>
    <t>77651</t>
  </si>
  <si>
    <t xml:space="preserve">Odstranění obkladu kobercem ze stěn </t>
  </si>
  <si>
    <t>8,50*4,45+0,82*4,35+2,30*2,02+3,6*03,02</t>
  </si>
  <si>
    <t>6,60*4,45+1,30*2,02+1,10*2,02+1,10*2,02+4,80*2,02+2,30*2,02</t>
  </si>
  <si>
    <t>77651181</t>
  </si>
  <si>
    <t xml:space="preserve">Odstranění  koberců lepených bez podložky </t>
  </si>
  <si>
    <t>968061113R00</t>
  </si>
  <si>
    <t xml:space="preserve">Vyvěšení dřevěných okenních křídel </t>
  </si>
  <si>
    <t>968061125R00</t>
  </si>
  <si>
    <t xml:space="preserve">Vyvěšení dřevěných dveřních křídel pl. do 2 m2 </t>
  </si>
  <si>
    <t>968072455R00</t>
  </si>
  <si>
    <t xml:space="preserve">Vybourání kovových dveřních zárubní pl. do 2 m2 </t>
  </si>
  <si>
    <t>0,80*1,97*6</t>
  </si>
  <si>
    <t>97805952</t>
  </si>
  <si>
    <t xml:space="preserve">Odsekání vnitřních obkladů stěn </t>
  </si>
  <si>
    <t>(1,20+1,10)*1,50+(1,50+0,85)*1,50</t>
  </si>
  <si>
    <t>9760         -a</t>
  </si>
  <si>
    <t xml:space="preserve">Demontáž světel k opětovnému použití </t>
  </si>
  <si>
    <t>9760         -b</t>
  </si>
  <si>
    <t xml:space="preserve">Vybourání podlah.krabic </t>
  </si>
  <si>
    <t>0,30*0,30*12+1,90*0,20*2</t>
  </si>
  <si>
    <t>97601</t>
  </si>
  <si>
    <t xml:space="preserve">Demontáž věšákových stěn </t>
  </si>
  <si>
    <t>97602</t>
  </si>
  <si>
    <t xml:space="preserve">Demontáž stávající tabule </t>
  </si>
  <si>
    <t>97603</t>
  </si>
  <si>
    <t xml:space="preserve">Demontáž podia pod katedrou a katedry </t>
  </si>
  <si>
    <t>99</t>
  </si>
  <si>
    <t>Staveništní přesun hmot</t>
  </si>
  <si>
    <t>999281111R00</t>
  </si>
  <si>
    <t xml:space="preserve">Přesun hmot pro opravy a údržbu do výšky 25 m </t>
  </si>
  <si>
    <t>t</t>
  </si>
  <si>
    <t>720</t>
  </si>
  <si>
    <t>Zdravotechnická instalace</t>
  </si>
  <si>
    <t xml:space="preserve">Zdravotechnika  (dle samostatného rozpočtu) </t>
  </si>
  <si>
    <t>730</t>
  </si>
  <si>
    <t>Ústřední vytápění</t>
  </si>
  <si>
    <t xml:space="preserve">Ústřední vytápění (dle samostatného rozpočtu) </t>
  </si>
  <si>
    <t>762</t>
  </si>
  <si>
    <t>Konstrukce tesařské</t>
  </si>
  <si>
    <t>7625122</t>
  </si>
  <si>
    <t>Položení podlah z OSB desek, pero a drážka D+M včetně dodávky, (2x20 mm) vč.přetmelení</t>
  </si>
  <si>
    <t>stupňovitá konstrukce podlahy:435,05*1,08</t>
  </si>
  <si>
    <t>7625129</t>
  </si>
  <si>
    <t>vč.revizních dvířek 500/500 mm</t>
  </si>
  <si>
    <t>998762102R00</t>
  </si>
  <si>
    <t xml:space="preserve">Přesun hmot pro tesařské konstrukce, výšky do 12 m </t>
  </si>
  <si>
    <t>766</t>
  </si>
  <si>
    <t>Konstrukce truhlářské</t>
  </si>
  <si>
    <t>766    T/101</t>
  </si>
  <si>
    <t>Vnitřní dveře hladké plné 800/1970mm  Rw=35dB vč.oc.zárubně, kování, samozavírač,</t>
  </si>
  <si>
    <t>766    T/102</t>
  </si>
  <si>
    <t>Vnitřní dveře hladké plné 800/1970mm  Rw=35dB do stáv.zárubně, kování, samozavírač</t>
  </si>
  <si>
    <t>Truhlářské  výrobky jsou kompletní konstrukce dle tabulek vč.povrchových úprav</t>
  </si>
  <si>
    <t>poznámka 02</t>
  </si>
  <si>
    <t xml:space="preserve">Truhlářské výrobky jsou vč.přesunu hmot </t>
  </si>
  <si>
    <t>767</t>
  </si>
  <si>
    <t>Konstrukce zámečnické</t>
  </si>
  <si>
    <t>767    Z/203</t>
  </si>
  <si>
    <t>Akustický obklad SDK - kompl. D+M s podílem děrování 9,85%</t>
  </si>
  <si>
    <t>absorpční tkanina s děrováním v barvě bílé,</t>
  </si>
  <si>
    <t>767    Z/204</t>
  </si>
  <si>
    <t>Ocelové zábradlí k přímému schodišti vč.kotvení</t>
  </si>
  <si>
    <t>767    Z/205</t>
  </si>
  <si>
    <t>Ocelové zábradlí k točitému schodišti vč.kotvení</t>
  </si>
  <si>
    <t>767    Z/206</t>
  </si>
  <si>
    <t xml:space="preserve">Plechová uzamykatelná revizní dvířka 500/500 mm </t>
  </si>
  <si>
    <t>Zámečnické   výrobky jsou kompletní konstrukce dle tabulek vč.povrchových úprav</t>
  </si>
  <si>
    <t xml:space="preserve">Zámečnické  výrobky jsou vč.přesunu hmot </t>
  </si>
  <si>
    <t>768</t>
  </si>
  <si>
    <t>Požární výrobky</t>
  </si>
  <si>
    <t>768     PO/1</t>
  </si>
  <si>
    <t>Vnitřní dveře hladké plné 800/1970mm  Rw=35dB vč.oc.zárubně, kování, samozavírač, EI 30 DP3-C</t>
  </si>
  <si>
    <t>Požární výrobky jsou kompletní konstrukce dle tabulek vč.povrchových úprav</t>
  </si>
  <si>
    <t xml:space="preserve">Požární výrobky jsou vč.přesunu hmot </t>
  </si>
  <si>
    <t>770</t>
  </si>
  <si>
    <t>Ostatní výrobky</t>
  </si>
  <si>
    <t>770       O/401</t>
  </si>
  <si>
    <t>Přesklení stáv.plast.oken se zábradelní funkcí D+M 1015/560 mm - bezpeč. izolač.dvojsklo U=1,0W/m2K</t>
  </si>
  <si>
    <t>770       O/402</t>
  </si>
  <si>
    <t>Vnitřní textilní vertikální žaluzie el.ovládané D+M, látka se 100% absorbcí</t>
  </si>
  <si>
    <t>3,30*3,26*1+3,32*3,26*1+3,35*3,26*1+6,65*3,26*2+6,70*3,26*1</t>
  </si>
  <si>
    <t>770       O/403</t>
  </si>
  <si>
    <t>770       O/404</t>
  </si>
  <si>
    <t xml:space="preserve">Kabelový žlab průběžný ocelový D+M </t>
  </si>
  <si>
    <t>770       O/405</t>
  </si>
  <si>
    <t xml:space="preserve">Skryté napojení kabelového žlabu D+M </t>
  </si>
  <si>
    <t>Ostatní   výrobky jsou kompletní konstrukce dle tabulek vč.povrchových úprav</t>
  </si>
  <si>
    <t xml:space="preserve">Ostatní  výrobky jsou vč.přesunu hmot </t>
  </si>
  <si>
    <t>776</t>
  </si>
  <si>
    <t>Podlahy povlakové</t>
  </si>
  <si>
    <t>771111122R00</t>
  </si>
  <si>
    <t xml:space="preserve">Montáž podlahových lišt přechodových </t>
  </si>
  <si>
    <t>4*0,80</t>
  </si>
  <si>
    <t>776     *K1*</t>
  </si>
  <si>
    <t xml:space="preserve">Spojovací můstek </t>
  </si>
  <si>
    <t>776     *K2*</t>
  </si>
  <si>
    <t>7761011</t>
  </si>
  <si>
    <t xml:space="preserve">Penetrace dřev.podkladu po obroušení před lepením </t>
  </si>
  <si>
    <t>54,12+183,24</t>
  </si>
  <si>
    <t>776431010R00</t>
  </si>
  <si>
    <t xml:space="preserve">Montáž podlahových soklíků z koberc. pásů na lištu </t>
  </si>
  <si>
    <t>(17,225+6,60)*2+5*0,15*2+5*0,15*2+0,35*2+1,25</t>
  </si>
  <si>
    <t>(17,85+6,60)*2+5*0,15*2+5*0,15*2+1,25*2+1,40</t>
  </si>
  <si>
    <t>7765722 *K1*</t>
  </si>
  <si>
    <t xml:space="preserve">Lepení povlakových podlah  textilních </t>
  </si>
  <si>
    <t>3,525*6,60+4,675*6,60</t>
  </si>
  <si>
    <t>7765722 *K2*</t>
  </si>
  <si>
    <t>111,00+116,46-54,12</t>
  </si>
  <si>
    <t>6,60*0,15*5*2</t>
  </si>
  <si>
    <t>59760171.AR</t>
  </si>
  <si>
    <t>lišta přechodová pro různé druhy podlah</t>
  </si>
  <si>
    <t>697411   *K1*</t>
  </si>
  <si>
    <t>54,12*1,08</t>
  </si>
  <si>
    <t>697411   *K2*</t>
  </si>
  <si>
    <t>183,24*1,08</t>
  </si>
  <si>
    <t>77621</t>
  </si>
  <si>
    <t>Hrana schodů z hliníkového profilu  pro koberec D+M</t>
  </si>
  <si>
    <t>4*6,485+5*0,79+4*6,485+5*1,20</t>
  </si>
  <si>
    <t>998776101R00</t>
  </si>
  <si>
    <t xml:space="preserve">Přesun hmot pro podlahy povlakové, výšky do 6 m </t>
  </si>
  <si>
    <t>781</t>
  </si>
  <si>
    <t>Obklady keramické</t>
  </si>
  <si>
    <t>781471107R00</t>
  </si>
  <si>
    <t>Obklad vnitřních stěn keramický vč.rohových a koutových lišt, vč.spárování</t>
  </si>
  <si>
    <t>2,40*1,50</t>
  </si>
  <si>
    <t>5978         -D</t>
  </si>
  <si>
    <t xml:space="preserve">Keramický obklad - dodávka - upřesní investor </t>
  </si>
  <si>
    <t>3,60*1,10</t>
  </si>
  <si>
    <t>998781103R00</t>
  </si>
  <si>
    <t xml:space="preserve">Přesun hmot pro obklady keramické, výšky do 24 m </t>
  </si>
  <si>
    <t>783</t>
  </si>
  <si>
    <t>Nátěry</t>
  </si>
  <si>
    <t>783201811R00</t>
  </si>
  <si>
    <t xml:space="preserve">Odstranění nátěrů z kovových konstrukcí oškrábáním </t>
  </si>
  <si>
    <t>(2*2,00+0,80)*0,25*2</t>
  </si>
  <si>
    <t>783224</t>
  </si>
  <si>
    <t>Údržba, nátěr syntetický kov. konstr.1x + 1x email nátěr Basf</t>
  </si>
  <si>
    <t>783120   -OK</t>
  </si>
  <si>
    <t>Nátěr OK podlahy - základní Hemadur a vrchní Hempadur Mastic</t>
  </si>
  <si>
    <t>783121   -OK</t>
  </si>
  <si>
    <t>Nátěr OK zesílení otvorů - základní Hemadur a vrchní Hempadur Mastic</t>
  </si>
  <si>
    <t>784</t>
  </si>
  <si>
    <t>Malby</t>
  </si>
  <si>
    <t>784167101R00</t>
  </si>
  <si>
    <t xml:space="preserve">Vyhlazení disperzním tmelem HET, Ditmel, 1x (1 mm) </t>
  </si>
  <si>
    <t>784167103R00</t>
  </si>
  <si>
    <t xml:space="preserve">Vyhlazení disperz. tmelem HET Ditmel, 2 x (1+1mm) </t>
  </si>
  <si>
    <t>784442001RT2</t>
  </si>
  <si>
    <t>Malba disperzní interiérová HET, výška do 3,8 m, Klasik 1barevná, 2x nátěr, 1x penetrace</t>
  </si>
  <si>
    <t>(17,225+6,60)*2*4,45-3,35*3,32*2-6,70*3,32</t>
  </si>
  <si>
    <t>(17,85+6,60)*2*4,45-3,325*3,32-6,645*3,32*2</t>
  </si>
  <si>
    <t>788</t>
  </si>
  <si>
    <t>Interier</t>
  </si>
  <si>
    <t>78801  INT/1</t>
  </si>
  <si>
    <t>Dřevěná katedra 3600/1130/950 mm D+M</t>
  </si>
  <si>
    <t>788       INT/</t>
  </si>
  <si>
    <t>788       INT/2</t>
  </si>
  <si>
    <t>Vestavěná věšáková stěna  D+M č.v.201 vč.háčků</t>
  </si>
  <si>
    <t>788       INT/3</t>
  </si>
  <si>
    <t>Vestavěná věšáková stěna   D+M č.v.201 vč.háčků</t>
  </si>
  <si>
    <t>792-1</t>
  </si>
  <si>
    <t>Přípravné a pomocné práce</t>
  </si>
  <si>
    <t>792101</t>
  </si>
  <si>
    <t xml:space="preserve">Demontáž,montáž a manipulace -stávající nábytek </t>
  </si>
  <si>
    <t>M21</t>
  </si>
  <si>
    <t>Elektromontáže</t>
  </si>
  <si>
    <t>Elektroinstalace -silnoproud  (dle samostatného rozpočtu)</t>
  </si>
  <si>
    <t>M22</t>
  </si>
  <si>
    <t>Elektroinstalace - slaboproud</t>
  </si>
  <si>
    <t>Elektroinstalace -slaboproud  (dle samostatného rozpočtu)</t>
  </si>
  <si>
    <t>M24</t>
  </si>
  <si>
    <t>Montáže vzduchotechnických zařízení</t>
  </si>
  <si>
    <t>Vzduchotechnika +chlazení(dle samostatného rozpočtu)</t>
  </si>
  <si>
    <t>M36</t>
  </si>
  <si>
    <t>Montáže měřících a regulačních zařízení</t>
  </si>
  <si>
    <t xml:space="preserve">MaR  (dle samostatného rozpočtu) </t>
  </si>
  <si>
    <t>M43</t>
  </si>
  <si>
    <t>Montáže ocelových konstrukcí</t>
  </si>
  <si>
    <t>M4301     -D-OK</t>
  </si>
  <si>
    <t xml:space="preserve">Dodávka ocelové konstrukce podlahy </t>
  </si>
  <si>
    <t>kg</t>
  </si>
  <si>
    <t>M4301     -M-OK</t>
  </si>
  <si>
    <t xml:space="preserve">Montáž ocelové konstrukce podlahy </t>
  </si>
  <si>
    <t>M4302     -D-OK</t>
  </si>
  <si>
    <t>Dodávka ocelové konstrukce zesílení otvorů ve stropu nad 1.np</t>
  </si>
  <si>
    <t>M4302     -M-OK</t>
  </si>
  <si>
    <t>Montáž ocelové konstrukce zesílení otvorů ve stropu nad 1.np</t>
  </si>
  <si>
    <t>D96</t>
  </si>
  <si>
    <t>Přesuny suti a vybouraných hmot</t>
  </si>
  <si>
    <t>979081111R00</t>
  </si>
  <si>
    <t xml:space="preserve">Odvoz suti a vybour. hmot na skládku do 1 km </t>
  </si>
  <si>
    <t>Včetně naložení na dopravní prostředek a složení na skládku, bez poplatku za skládku.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</si>
  <si>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</si>
  <si>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</si>
  <si>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</si>
  <si>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</si>
  <si>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Včetně případného složení na staveništní deponii.</t>
  </si>
  <si>
    <t>979082121R00</t>
  </si>
  <si>
    <t xml:space="preserve">Příplatek k vnitrost. dopravě suti za dalších 5 m </t>
  </si>
  <si>
    <t>97999999</t>
  </si>
  <si>
    <t>Poplatek za skládku suti a vybouraných hmot PVC, podlahová krytina, kazety podhledu</t>
  </si>
  <si>
    <t>* duben 2014</t>
  </si>
  <si>
    <t>Boky schodišťových stupňů -překližková deska vč.pomocné konstrukce z Al.profilů</t>
  </si>
  <si>
    <t xml:space="preserve"> D+M Keramická magnetická pylonová tabule 4000/1200 mm</t>
  </si>
  <si>
    <t>93,50+145,00+9,75+100,00</t>
  </si>
  <si>
    <t>Požární ucpávky 45 min</t>
  </si>
  <si>
    <t>768   PO</t>
  </si>
  <si>
    <t>Doplnění podlahy po vybouraných krabicích a žlabech plasbetonem (vč. odstranění stávajících žlabů a rozvodů v žlabech)</t>
  </si>
  <si>
    <t>stupňovitá konstrukce podlahy:435,05*1,08+85</t>
  </si>
  <si>
    <t>Kotvení lavic D+M (kotvení do podlahy a vzájemně k sobě)</t>
  </si>
  <si>
    <t>Koberec (komerční prostory 33)</t>
  </si>
  <si>
    <t xml:space="preserve">Demontáž a opětovná montáž kazetového podhledu </t>
  </si>
  <si>
    <t xml:space="preserve">697411   </t>
  </si>
  <si>
    <t>boky stupňů: 55</t>
  </si>
  <si>
    <t>Požární uzavření otvoru vzt - plech s požární izolací + Fireboard 15mm  PO 45 min</t>
  </si>
  <si>
    <t>632412150R</t>
  </si>
  <si>
    <t>Potěr ze SMS Hasit, ruční zpracování, tl. 80 mm 460 (Hasit 960) samonivelační anhydritová směs s výztužnými vlákny</t>
  </si>
  <si>
    <t>Celkem součet položek bez DPH</t>
  </si>
  <si>
    <t>2014  BRNO - ESF MU</t>
  </si>
  <si>
    <t>07   Brno ESF MU</t>
  </si>
  <si>
    <t>Vedlejší a ostatní rozpočtové náklady</t>
  </si>
  <si>
    <t>Vedlejší a ostatní rozpočtové náklady   bez DPH</t>
  </si>
  <si>
    <t>Projektová dokumentace skutečného provedení stavby    bez DPH</t>
  </si>
  <si>
    <t>Cena celkem za stavbu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</si>
</sst>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0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5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6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6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7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5" fillId="2" borderId="28" xfId="0" applyFont="1" applyFill="1" applyBorder="1"/>
    <xf numFmtId="0" fontId="5" fillId="2" borderId="31" xfId="0" applyFont="1" applyFill="1" applyBorder="1"/>
    <xf numFmtId="0" fontId="5" fillId="2" borderId="29" xfId="0" applyFont="1" applyFill="1" applyBorder="1"/>
    <xf numFmtId="0" fontId="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9" fillId="0" borderId="45" xfId="1" applyBorder="1"/>
    <xf numFmtId="0" fontId="3" fillId="0" borderId="50" xfId="1" applyFont="1" applyBorder="1"/>
    <xf numFmtId="0" fontId="9" fillId="0" borderId="50" xfId="1" applyBorder="1"/>
    <xf numFmtId="0" fontId="9" fillId="0" borderId="0" xfId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10" fillId="0" borderId="46" xfId="1" applyFont="1" applyBorder="1" applyAlignment="1">
      <alignment horizontal="right"/>
    </xf>
    <xf numFmtId="0" fontId="9" fillId="0" borderId="45" xfId="1" applyBorder="1" applyAlignment="1">
      <alignment horizontal="left"/>
    </xf>
    <xf numFmtId="0" fontId="9" fillId="0" borderId="47" xfId="1" applyBorder="1"/>
    <xf numFmtId="0" fontId="10" fillId="0" borderId="0" xfId="1" applyFont="1"/>
    <xf numFmtId="0" fontId="9" fillId="0" borderId="0" xfId="1" applyFont="1"/>
    <xf numFmtId="0" fontId="9" fillId="0" borderId="0" xfId="1" applyAlignment="1">
      <alignment horizontal="right"/>
    </xf>
    <xf numFmtId="0" fontId="9" fillId="0" borderId="0" xfId="1" applyAlignment="1"/>
    <xf numFmtId="49" fontId="14" fillId="2" borderId="10" xfId="1" applyNumberFormat="1" applyFont="1" applyFill="1" applyBorder="1"/>
    <xf numFmtId="0" fontId="14" fillId="2" borderId="8" xfId="1" applyFont="1" applyFill="1" applyBorder="1" applyAlignment="1">
      <alignment horizontal="center"/>
    </xf>
    <xf numFmtId="0" fontId="14" fillId="2" borderId="8" xfId="1" applyNumberFormat="1" applyFont="1" applyFill="1" applyBorder="1" applyAlignment="1">
      <alignment horizontal="center"/>
    </xf>
    <xf numFmtId="0" fontId="14" fillId="2" borderId="10" xfId="1" applyFont="1" applyFill="1" applyBorder="1" applyAlignment="1">
      <alignment horizontal="center"/>
    </xf>
    <xf numFmtId="0" fontId="6" fillId="0" borderId="53" xfId="1" applyFont="1" applyBorder="1" applyAlignment="1">
      <alignment horizontal="center"/>
    </xf>
    <xf numFmtId="49" fontId="6" fillId="0" borderId="53" xfId="1" applyNumberFormat="1" applyFont="1" applyBorder="1" applyAlignment="1">
      <alignment horizontal="left"/>
    </xf>
    <xf numFmtId="0" fontId="6" fillId="0" borderId="15" xfId="1" applyFont="1" applyBorder="1"/>
    <xf numFmtId="0" fontId="9" fillId="0" borderId="9" xfId="1" applyBorder="1" applyAlignment="1">
      <alignment horizontal="center"/>
    </xf>
    <xf numFmtId="0" fontId="9" fillId="0" borderId="9" xfId="1" applyNumberFormat="1" applyBorder="1" applyAlignment="1">
      <alignment horizontal="right"/>
    </xf>
    <xf numFmtId="0" fontId="9" fillId="0" borderId="8" xfId="1" applyNumberFormat="1" applyBorder="1"/>
    <xf numFmtId="0" fontId="9" fillId="0" borderId="0" xfId="1" applyNumberFormat="1"/>
    <xf numFmtId="0" fontId="15" fillId="0" borderId="0" xfId="1" applyFont="1"/>
    <xf numFmtId="0" fontId="8" fillId="0" borderId="54" xfId="1" applyFont="1" applyBorder="1" applyAlignment="1">
      <alignment horizontal="center" vertical="top"/>
    </xf>
    <xf numFmtId="49" fontId="8" fillId="0" borderId="54" xfId="1" applyNumberFormat="1" applyFont="1" applyBorder="1" applyAlignment="1">
      <alignment horizontal="left" vertical="top"/>
    </xf>
    <xf numFmtId="0" fontId="8" fillId="0" borderId="54" xfId="1" applyFont="1" applyBorder="1" applyAlignment="1">
      <alignment vertical="top" wrapText="1"/>
    </xf>
    <xf numFmtId="49" fontId="16" fillId="0" borderId="54" xfId="1" applyNumberFormat="1" applyFont="1" applyBorder="1" applyAlignment="1">
      <alignment horizontal="center" shrinkToFit="1"/>
    </xf>
    <xf numFmtId="4" fontId="16" fillId="0" borderId="54" xfId="1" applyNumberFormat="1" applyFont="1" applyBorder="1" applyAlignment="1">
      <alignment horizontal="right"/>
    </xf>
    <xf numFmtId="4" fontId="16" fillId="0" borderId="54" xfId="1" applyNumberFormat="1" applyFont="1" applyBorder="1"/>
    <xf numFmtId="0" fontId="17" fillId="0" borderId="0" xfId="1" applyFont="1"/>
    <xf numFmtId="0" fontId="10" fillId="0" borderId="53" xfId="1" applyFont="1" applyBorder="1" applyAlignment="1">
      <alignment horizontal="center"/>
    </xf>
    <xf numFmtId="49" fontId="10" fillId="0" borderId="53" xfId="1" applyNumberFormat="1" applyFont="1" applyBorder="1" applyAlignment="1">
      <alignment horizontal="left"/>
    </xf>
    <xf numFmtId="0" fontId="20" fillId="0" borderId="0" xfId="1" applyFont="1" applyAlignment="1">
      <alignment wrapText="1"/>
    </xf>
    <xf numFmtId="49" fontId="10" fillId="0" borderId="53" xfId="1" applyNumberFormat="1" applyFont="1" applyBorder="1" applyAlignment="1">
      <alignment horizontal="right"/>
    </xf>
    <xf numFmtId="4" fontId="21" fillId="3" borderId="57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9" fillId="2" borderId="10" xfId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9" fillId="2" borderId="9" xfId="1" applyFill="1" applyBorder="1" applyAlignment="1">
      <alignment horizontal="center"/>
    </xf>
    <xf numFmtId="4" fontId="9" fillId="2" borderId="9" xfId="1" applyNumberFormat="1" applyFill="1" applyBorder="1" applyAlignment="1">
      <alignment horizontal="right"/>
    </xf>
    <xf numFmtId="4" fontId="9" fillId="2" borderId="8" xfId="1" applyNumberFormat="1" applyFill="1" applyBorder="1" applyAlignment="1">
      <alignment horizontal="right"/>
    </xf>
    <xf numFmtId="4" fontId="6" fillId="2" borderId="1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4" fillId="0" borderId="0" xfId="1" applyFont="1" applyAlignment="1"/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9" fillId="0" borderId="0" xfId="1" applyBorder="1" applyAlignment="1">
      <alignment horizontal="right"/>
    </xf>
    <xf numFmtId="49" fontId="8" fillId="0" borderId="54" xfId="1" applyNumberFormat="1" applyFont="1" applyFill="1" applyBorder="1" applyAlignment="1">
      <alignment horizontal="left" vertical="top"/>
    </xf>
    <xf numFmtId="0" fontId="8" fillId="0" borderId="54" xfId="1" applyFont="1" applyFill="1" applyBorder="1" applyAlignment="1">
      <alignment vertical="top" wrapText="1"/>
    </xf>
    <xf numFmtId="0" fontId="8" fillId="0" borderId="54" xfId="1" applyFont="1" applyFill="1" applyBorder="1" applyAlignment="1">
      <alignment horizontal="center" vertical="top"/>
    </xf>
    <xf numFmtId="49" fontId="16" fillId="0" borderId="54" xfId="1" applyNumberFormat="1" applyFont="1" applyFill="1" applyBorder="1" applyAlignment="1">
      <alignment horizontal="center" shrinkToFit="1"/>
    </xf>
    <xf numFmtId="4" fontId="16" fillId="0" borderId="54" xfId="1" applyNumberFormat="1" applyFont="1" applyFill="1" applyBorder="1" applyAlignment="1">
      <alignment horizontal="right"/>
    </xf>
    <xf numFmtId="4" fontId="16" fillId="0" borderId="54" xfId="1" applyNumberFormat="1" applyFont="1" applyFill="1" applyBorder="1"/>
    <xf numFmtId="0" fontId="9" fillId="0" borderId="0" xfId="1" applyFill="1"/>
    <xf numFmtId="0" fontId="15" fillId="0" borderId="0" xfId="1" applyFont="1" applyFill="1"/>
    <xf numFmtId="0" fontId="17" fillId="0" borderId="0" xfId="1" applyFont="1" applyFill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right"/>
    </xf>
    <xf numFmtId="4" fontId="21" fillId="0" borderId="57" xfId="1" applyNumberFormat="1" applyFont="1" applyFill="1" applyBorder="1" applyAlignment="1">
      <alignment horizontal="right" wrapText="1"/>
    </xf>
    <xf numFmtId="0" fontId="21" fillId="0" borderId="34" xfId="1" applyFont="1" applyFill="1" applyBorder="1" applyAlignment="1">
      <alignment horizontal="left" wrapText="1"/>
    </xf>
    <xf numFmtId="0" fontId="21" fillId="0" borderId="13" xfId="0" applyFont="1" applyFill="1" applyBorder="1" applyAlignment="1">
      <alignment horizontal="right"/>
    </xf>
    <xf numFmtId="0" fontId="20" fillId="0" borderId="0" xfId="1" applyFont="1" applyFill="1" applyAlignment="1">
      <alignment wrapText="1"/>
    </xf>
    <xf numFmtId="0" fontId="9" fillId="0" borderId="15" xfId="1" applyBorder="1"/>
    <xf numFmtId="0" fontId="9" fillId="0" borderId="9" xfId="1" applyBorder="1"/>
    <xf numFmtId="4" fontId="9" fillId="0" borderId="8" xfId="1" applyNumberFormat="1" applyBorder="1"/>
    <xf numFmtId="0" fontId="9" fillId="0" borderId="58" xfId="1" applyBorder="1"/>
    <xf numFmtId="0" fontId="9" fillId="0" borderId="39" xfId="1" applyBorder="1"/>
    <xf numFmtId="4" fontId="9" fillId="0" borderId="40" xfId="1" applyNumberFormat="1" applyBorder="1"/>
    <xf numFmtId="0" fontId="9" fillId="0" borderId="21" xfId="1" applyBorder="1"/>
    <xf numFmtId="0" fontId="9" fillId="0" borderId="22" xfId="1" applyBorder="1"/>
    <xf numFmtId="4" fontId="9" fillId="0" borderId="23" xfId="1" applyNumberFormat="1" applyBorder="1"/>
    <xf numFmtId="0" fontId="8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0" fontId="0" fillId="0" borderId="0" xfId="0" applyAlignment="1">
      <alignment horizontal="left" wrapText="1"/>
    </xf>
    <xf numFmtId="0" fontId="26" fillId="4" borderId="51" xfId="1" applyFont="1" applyFill="1" applyBorder="1" applyAlignment="1">
      <alignment horizontal="left"/>
    </xf>
    <xf numFmtId="0" fontId="26" fillId="4" borderId="50" xfId="1" applyFont="1" applyFill="1" applyBorder="1" applyAlignment="1">
      <alignment horizontal="left"/>
    </xf>
    <xf numFmtId="0" fontId="26" fillId="4" borderId="52" xfId="1" applyFont="1" applyFill="1" applyBorder="1" applyAlignment="1">
      <alignment horizontal="left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5" fillId="2" borderId="41" xfId="0" applyNumberFormat="1" applyFont="1" applyFill="1" applyBorder="1" applyAlignment="1">
      <alignment horizontal="right" indent="2"/>
    </xf>
    <xf numFmtId="166" fontId="5" fillId="2" borderId="42" xfId="0" applyNumberFormat="1" applyFont="1" applyFill="1" applyBorder="1" applyAlignment="1">
      <alignment horizontal="right" indent="2"/>
    </xf>
    <xf numFmtId="49" fontId="21" fillId="3" borderId="55" xfId="1" applyNumberFormat="1" applyFont="1" applyFill="1" applyBorder="1" applyAlignment="1">
      <alignment horizontal="left" wrapText="1"/>
    </xf>
    <xf numFmtId="49" fontId="22" fillId="0" borderId="56" xfId="0" applyNumberFormat="1" applyFont="1" applyBorder="1" applyAlignment="1">
      <alignment horizontal="left" wrapText="1"/>
    </xf>
    <xf numFmtId="0" fontId="11" fillId="0" borderId="0" xfId="1" applyFont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4" xfId="1" applyFont="1" applyBorder="1" applyAlignment="1">
      <alignment horizontal="center"/>
    </xf>
    <xf numFmtId="49" fontId="9" fillId="0" borderId="48" xfId="1" applyNumberFormat="1" applyFont="1" applyBorder="1" applyAlignment="1">
      <alignment horizontal="center"/>
    </xf>
    <xf numFmtId="0" fontId="9" fillId="0" borderId="49" xfId="1" applyFont="1" applyBorder="1" applyAlignment="1">
      <alignment horizontal="center"/>
    </xf>
    <xf numFmtId="0" fontId="9" fillId="0" borderId="51" xfId="1" applyBorder="1" applyAlignment="1">
      <alignment horizontal="center" shrinkToFit="1"/>
    </xf>
    <xf numFmtId="0" fontId="9" fillId="0" borderId="50" xfId="1" applyBorder="1" applyAlignment="1">
      <alignment horizontal="center" shrinkToFit="1"/>
    </xf>
    <xf numFmtId="0" fontId="9" fillId="0" borderId="52" xfId="1" applyBorder="1" applyAlignment="1">
      <alignment horizontal="center" shrinkToFit="1"/>
    </xf>
    <xf numFmtId="0" fontId="18" fillId="3" borderId="34" xfId="1" applyNumberFormat="1" applyFont="1" applyFill="1" applyBorder="1" applyAlignment="1">
      <alignment horizontal="left" wrapText="1" indent="1"/>
    </xf>
    <xf numFmtId="0" fontId="19" fillId="0" borderId="0" xfId="0" applyNumberFormat="1" applyFont="1"/>
    <xf numFmtId="0" fontId="19" fillId="0" borderId="13" xfId="0" applyNumberFormat="1" applyFont="1" applyBorder="1"/>
    <xf numFmtId="49" fontId="21" fillId="0" borderId="55" xfId="1" applyNumberFormat="1" applyFont="1" applyFill="1" applyBorder="1" applyAlignment="1">
      <alignment horizontal="left" wrapText="1"/>
    </xf>
    <xf numFmtId="49" fontId="22" fillId="0" borderId="56" xfId="0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C24" sqref="C2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58</v>
      </c>
      <c r="B1" s="2"/>
      <c r="C1" s="2"/>
      <c r="D1" s="2"/>
      <c r="E1" s="2"/>
      <c r="F1" s="2"/>
      <c r="G1" s="2"/>
    </row>
    <row r="2" spans="1:57" ht="12.75" customHeight="1" thickBot="1" x14ac:dyDescent="0.25">
      <c r="A2" s="3" t="s">
        <v>0</v>
      </c>
      <c r="B2" s="4"/>
      <c r="C2" s="181" t="s">
        <v>63</v>
      </c>
      <c r="D2" s="182"/>
      <c r="E2" s="183"/>
      <c r="F2" s="5" t="s">
        <v>1</v>
      </c>
      <c r="G2" s="6"/>
    </row>
    <row r="3" spans="1:57" ht="3" hidden="1" customHeight="1" x14ac:dyDescent="0.2">
      <c r="A3" s="7"/>
      <c r="B3" s="8"/>
      <c r="C3" s="9"/>
      <c r="D3" s="9"/>
      <c r="E3" s="8"/>
      <c r="F3" s="10"/>
      <c r="G3" s="11"/>
    </row>
    <row r="4" spans="1:57" ht="12" customHeight="1" thickTop="1" x14ac:dyDescent="0.2">
      <c r="A4" s="12" t="s">
        <v>2</v>
      </c>
      <c r="B4" s="8"/>
      <c r="C4" s="9" t="s">
        <v>3</v>
      </c>
      <c r="D4" s="9"/>
      <c r="E4" s="8"/>
      <c r="F4" s="10" t="s">
        <v>4</v>
      </c>
      <c r="G4" s="13"/>
    </row>
    <row r="5" spans="1:57" ht="12.95" customHeight="1" x14ac:dyDescent="0.2">
      <c r="A5" s="14" t="s">
        <v>61</v>
      </c>
      <c r="B5" s="15"/>
      <c r="C5" s="16" t="s">
        <v>62</v>
      </c>
      <c r="D5" s="17"/>
      <c r="E5" s="18"/>
      <c r="F5" s="10" t="s">
        <v>6</v>
      </c>
      <c r="G5" s="11"/>
    </row>
    <row r="6" spans="1:57" ht="12.95" customHeight="1" x14ac:dyDescent="0.2">
      <c r="A6" s="12" t="s">
        <v>7</v>
      </c>
      <c r="B6" s="8"/>
      <c r="C6" s="9" t="s">
        <v>8</v>
      </c>
      <c r="D6" s="9"/>
      <c r="E6" s="8"/>
      <c r="F6" s="19" t="s">
        <v>9</v>
      </c>
      <c r="G6" s="20"/>
      <c r="O6" s="21"/>
    </row>
    <row r="7" spans="1:57" ht="12.95" customHeight="1" x14ac:dyDescent="0.2">
      <c r="A7" s="22" t="s">
        <v>60</v>
      </c>
      <c r="B7" s="23"/>
      <c r="C7" s="16" t="s">
        <v>62</v>
      </c>
      <c r="D7" s="24"/>
      <c r="E7" s="24"/>
      <c r="F7" s="25" t="s">
        <v>10</v>
      </c>
      <c r="G7" s="20">
        <f>IF(PocetMJ=0,,ROUND((F30+F32)/PocetMJ,1))</f>
        <v>0</v>
      </c>
    </row>
    <row r="8" spans="1:57" x14ac:dyDescent="0.2">
      <c r="A8" s="26" t="s">
        <v>11</v>
      </c>
      <c r="B8" s="10"/>
      <c r="C8" s="175"/>
      <c r="D8" s="175"/>
      <c r="E8" s="176"/>
      <c r="F8" s="27" t="s">
        <v>12</v>
      </c>
      <c r="G8" s="28"/>
      <c r="H8" s="29"/>
      <c r="I8" s="30"/>
    </row>
    <row r="9" spans="1:57" x14ac:dyDescent="0.2">
      <c r="A9" s="26" t="s">
        <v>13</v>
      </c>
      <c r="B9" s="10"/>
      <c r="C9" s="175">
        <f>Projektant</f>
        <v>0</v>
      </c>
      <c r="D9" s="175"/>
      <c r="E9" s="176"/>
      <c r="F9" s="10"/>
      <c r="G9" s="31"/>
      <c r="H9" s="32"/>
    </row>
    <row r="10" spans="1:57" x14ac:dyDescent="0.2">
      <c r="A10" s="26" t="s">
        <v>14</v>
      </c>
      <c r="B10" s="10"/>
      <c r="C10" s="175"/>
      <c r="D10" s="175"/>
      <c r="E10" s="175"/>
      <c r="F10" s="33"/>
      <c r="G10" s="34"/>
      <c r="H10" s="35"/>
    </row>
    <row r="11" spans="1:57" ht="13.5" customHeight="1" x14ac:dyDescent="0.2">
      <c r="A11" s="26" t="s">
        <v>15</v>
      </c>
      <c r="B11" s="10"/>
      <c r="C11" s="175"/>
      <c r="D11" s="175"/>
      <c r="E11" s="175"/>
      <c r="F11" s="36" t="s">
        <v>16</v>
      </c>
      <c r="G11" s="37">
        <v>2014</v>
      </c>
      <c r="H11" s="32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8"/>
      <c r="C12" s="177"/>
      <c r="D12" s="177"/>
      <c r="E12" s="177"/>
      <c r="F12" s="40" t="s">
        <v>18</v>
      </c>
      <c r="G12" s="41"/>
      <c r="H12" s="32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2"/>
    </row>
    <row r="14" spans="1:57" ht="17.25" customHeight="1" thickBot="1" x14ac:dyDescent="0.25">
      <c r="A14" s="46" t="s">
        <v>20</v>
      </c>
      <c r="B14" s="47"/>
      <c r="C14" s="48"/>
      <c r="D14" s="49" t="s">
        <v>395</v>
      </c>
      <c r="E14" s="50"/>
      <c r="F14" s="50"/>
      <c r="G14" s="48"/>
    </row>
    <row r="15" spans="1:57" ht="15.95" customHeight="1" x14ac:dyDescent="0.2">
      <c r="A15" s="51"/>
      <c r="B15" s="52" t="s">
        <v>21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22</v>
      </c>
      <c r="B16" s="52" t="s">
        <v>23</v>
      </c>
      <c r="C16" s="53"/>
      <c r="D16" s="57"/>
      <c r="E16" s="58"/>
      <c r="F16" s="59"/>
      <c r="G16" s="53"/>
    </row>
    <row r="17" spans="1:7" ht="15.95" customHeight="1" x14ac:dyDescent="0.2">
      <c r="A17" s="51" t="s">
        <v>24</v>
      </c>
      <c r="B17" s="52" t="s">
        <v>25</v>
      </c>
      <c r="C17" s="53"/>
      <c r="D17" s="57"/>
      <c r="E17" s="58"/>
      <c r="F17" s="59"/>
      <c r="G17" s="53"/>
    </row>
    <row r="18" spans="1:7" ht="15.95" customHeight="1" x14ac:dyDescent="0.2">
      <c r="A18" s="60" t="s">
        <v>26</v>
      </c>
      <c r="B18" s="61" t="s">
        <v>27</v>
      </c>
      <c r="C18" s="53"/>
      <c r="D18" s="57"/>
      <c r="E18" s="58"/>
      <c r="F18" s="59"/>
      <c r="G18" s="53"/>
    </row>
    <row r="19" spans="1:7" ht="15.95" customHeight="1" x14ac:dyDescent="0.2">
      <c r="A19" s="62" t="s">
        <v>28</v>
      </c>
      <c r="B19" s="52"/>
      <c r="C19" s="53"/>
      <c r="D19" s="63"/>
      <c r="E19" s="58"/>
      <c r="F19" s="59"/>
      <c r="G19" s="53"/>
    </row>
    <row r="20" spans="1:7" ht="15.95" customHeight="1" x14ac:dyDescent="0.2">
      <c r="A20" s="62"/>
      <c r="B20" s="52"/>
      <c r="C20" s="53"/>
      <c r="D20" s="57"/>
      <c r="E20" s="58"/>
      <c r="F20" s="59"/>
      <c r="G20" s="53"/>
    </row>
    <row r="21" spans="1:7" ht="15.95" customHeight="1" x14ac:dyDescent="0.2">
      <c r="A21" s="62" t="s">
        <v>29</v>
      </c>
      <c r="B21" s="52"/>
      <c r="C21" s="53"/>
      <c r="D21" s="57"/>
      <c r="E21" s="58"/>
      <c r="F21" s="59"/>
      <c r="G21" s="53"/>
    </row>
    <row r="22" spans="1:7" ht="15.95" customHeight="1" x14ac:dyDescent="0.2">
      <c r="A22" s="64" t="s">
        <v>30</v>
      </c>
      <c r="B22" s="32"/>
      <c r="C22" s="53"/>
      <c r="D22" s="57"/>
      <c r="E22" s="58"/>
      <c r="F22" s="59"/>
      <c r="G22" s="53"/>
    </row>
    <row r="23" spans="1:7" ht="15.95" customHeight="1" thickBot="1" x14ac:dyDescent="0.25">
      <c r="A23" s="178" t="s">
        <v>31</v>
      </c>
      <c r="B23" s="179"/>
      <c r="C23" s="65">
        <f>Položky!G235+Položky!G237</f>
        <v>0</v>
      </c>
      <c r="D23" s="66"/>
      <c r="E23" s="67"/>
      <c r="F23" s="68"/>
      <c r="G23" s="53">
        <f>Položky!G236</f>
        <v>0</v>
      </c>
    </row>
    <row r="24" spans="1:7" x14ac:dyDescent="0.2">
      <c r="A24" s="69" t="s">
        <v>32</v>
      </c>
      <c r="B24" s="70"/>
      <c r="C24" s="71"/>
      <c r="D24" s="70" t="s">
        <v>33</v>
      </c>
      <c r="E24" s="70"/>
      <c r="F24" s="72" t="s">
        <v>34</v>
      </c>
      <c r="G24" s="73"/>
    </row>
    <row r="25" spans="1:7" x14ac:dyDescent="0.2">
      <c r="A25" s="64" t="s">
        <v>35</v>
      </c>
      <c r="B25" s="32"/>
      <c r="C25" s="74"/>
      <c r="D25" s="32" t="s">
        <v>35</v>
      </c>
      <c r="F25" s="75" t="s">
        <v>35</v>
      </c>
      <c r="G25" s="76"/>
    </row>
    <row r="26" spans="1:7" ht="37.5" customHeight="1" x14ac:dyDescent="0.2">
      <c r="A26" s="64" t="s">
        <v>36</v>
      </c>
      <c r="B26" s="77"/>
      <c r="C26" s="74" t="s">
        <v>376</v>
      </c>
      <c r="D26" s="32" t="s">
        <v>36</v>
      </c>
      <c r="F26" s="75" t="s">
        <v>36</v>
      </c>
      <c r="G26" s="76"/>
    </row>
    <row r="27" spans="1:7" x14ac:dyDescent="0.2">
      <c r="A27" s="64"/>
      <c r="B27" s="78"/>
      <c r="C27" s="74"/>
      <c r="D27" s="32"/>
      <c r="F27" s="75"/>
      <c r="G27" s="76"/>
    </row>
    <row r="28" spans="1:7" x14ac:dyDescent="0.2">
      <c r="A28" s="64" t="s">
        <v>37</v>
      </c>
      <c r="B28" s="32"/>
      <c r="C28" s="74"/>
      <c r="D28" s="75" t="s">
        <v>38</v>
      </c>
      <c r="E28" s="74"/>
      <c r="F28" s="79" t="s">
        <v>38</v>
      </c>
      <c r="G28" s="76"/>
    </row>
    <row r="29" spans="1:7" ht="69" customHeight="1" x14ac:dyDescent="0.2">
      <c r="A29" s="64"/>
      <c r="B29" s="32"/>
      <c r="C29" s="80"/>
      <c r="D29" s="81"/>
      <c r="E29" s="80"/>
      <c r="F29" s="32"/>
      <c r="G29" s="76"/>
    </row>
    <row r="30" spans="1:7" x14ac:dyDescent="0.2">
      <c r="A30" s="82" t="s">
        <v>39</v>
      </c>
      <c r="B30" s="83"/>
      <c r="C30" s="84">
        <v>21</v>
      </c>
      <c r="D30" s="83" t="s">
        <v>40</v>
      </c>
      <c r="E30" s="85"/>
      <c r="F30" s="184">
        <f>Položky!G239</f>
        <v>0</v>
      </c>
      <c r="G30" s="185"/>
    </row>
    <row r="31" spans="1:7" x14ac:dyDescent="0.2">
      <c r="A31" s="82" t="s">
        <v>41</v>
      </c>
      <c r="B31" s="83"/>
      <c r="C31" s="84">
        <f>SazbaDPH1</f>
        <v>21</v>
      </c>
      <c r="D31" s="83" t="s">
        <v>42</v>
      </c>
      <c r="E31" s="85"/>
      <c r="F31" s="184">
        <f>ROUND(PRODUCT(F30,C31/100),1)</f>
        <v>0</v>
      </c>
      <c r="G31" s="185"/>
    </row>
    <row r="32" spans="1:7" x14ac:dyDescent="0.2">
      <c r="A32" s="82" t="s">
        <v>39</v>
      </c>
      <c r="B32" s="83"/>
      <c r="C32" s="84">
        <v>0</v>
      </c>
      <c r="D32" s="83" t="s">
        <v>42</v>
      </c>
      <c r="E32" s="85"/>
      <c r="F32" s="184">
        <v>0</v>
      </c>
      <c r="G32" s="185"/>
    </row>
    <row r="33" spans="1:8" x14ac:dyDescent="0.2">
      <c r="A33" s="82" t="s">
        <v>41</v>
      </c>
      <c r="B33" s="86"/>
      <c r="C33" s="87">
        <f>SazbaDPH2</f>
        <v>0</v>
      </c>
      <c r="D33" s="83" t="s">
        <v>42</v>
      </c>
      <c r="E33" s="59"/>
      <c r="F33" s="184">
        <f>ROUND(PRODUCT(F32,C33/100),1)</f>
        <v>0</v>
      </c>
      <c r="G33" s="185"/>
    </row>
    <row r="34" spans="1:8" s="91" customFormat="1" ht="19.5" customHeight="1" thickBot="1" x14ac:dyDescent="0.3">
      <c r="A34" s="88" t="s">
        <v>43</v>
      </c>
      <c r="B34" s="89"/>
      <c r="C34" s="89"/>
      <c r="D34" s="89"/>
      <c r="E34" s="90"/>
      <c r="F34" s="186">
        <f>CEILING(SUM(F30:F33),IF(SUM(F30:F33)&gt;=0,1,-1))</f>
        <v>0</v>
      </c>
      <c r="G34" s="187"/>
    </row>
    <row r="36" spans="1:8" x14ac:dyDescent="0.2">
      <c r="A36" s="92" t="s">
        <v>44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74"/>
      <c r="C37" s="174"/>
      <c r="D37" s="174"/>
      <c r="E37" s="174"/>
      <c r="F37" s="174"/>
      <c r="G37" s="174"/>
      <c r="H37" t="s">
        <v>5</v>
      </c>
    </row>
    <row r="38" spans="1:8" ht="12.75" customHeight="1" x14ac:dyDescent="0.2">
      <c r="A38" s="93"/>
      <c r="B38" s="174"/>
      <c r="C38" s="174"/>
      <c r="D38" s="174"/>
      <c r="E38" s="174"/>
      <c r="F38" s="174"/>
      <c r="G38" s="174"/>
      <c r="H38" t="s">
        <v>5</v>
      </c>
    </row>
    <row r="39" spans="1:8" x14ac:dyDescent="0.2">
      <c r="A39" s="93"/>
      <c r="B39" s="174"/>
      <c r="C39" s="174"/>
      <c r="D39" s="174"/>
      <c r="E39" s="174"/>
      <c r="F39" s="174"/>
      <c r="G39" s="174"/>
      <c r="H39" t="s">
        <v>5</v>
      </c>
    </row>
    <row r="40" spans="1:8" x14ac:dyDescent="0.2">
      <c r="A40" s="93"/>
      <c r="B40" s="174"/>
      <c r="C40" s="174"/>
      <c r="D40" s="174"/>
      <c r="E40" s="174"/>
      <c r="F40" s="174"/>
      <c r="G40" s="174"/>
      <c r="H40" t="s">
        <v>5</v>
      </c>
    </row>
    <row r="41" spans="1:8" x14ac:dyDescent="0.2">
      <c r="A41" s="93"/>
      <c r="B41" s="174"/>
      <c r="C41" s="174"/>
      <c r="D41" s="174"/>
      <c r="E41" s="174"/>
      <c r="F41" s="174"/>
      <c r="G41" s="174"/>
      <c r="H41" t="s">
        <v>5</v>
      </c>
    </row>
    <row r="42" spans="1:8" x14ac:dyDescent="0.2">
      <c r="A42" s="93"/>
      <c r="B42" s="174"/>
      <c r="C42" s="174"/>
      <c r="D42" s="174"/>
      <c r="E42" s="174"/>
      <c r="F42" s="174"/>
      <c r="G42" s="174"/>
      <c r="H42" t="s">
        <v>5</v>
      </c>
    </row>
    <row r="43" spans="1:8" x14ac:dyDescent="0.2">
      <c r="A43" s="93"/>
      <c r="B43" s="174"/>
      <c r="C43" s="174"/>
      <c r="D43" s="174"/>
      <c r="E43" s="174"/>
      <c r="F43" s="174"/>
      <c r="G43" s="174"/>
      <c r="H43" t="s">
        <v>5</v>
      </c>
    </row>
    <row r="44" spans="1:8" x14ac:dyDescent="0.2">
      <c r="A44" s="93"/>
      <c r="B44" s="174"/>
      <c r="C44" s="174"/>
      <c r="D44" s="174"/>
      <c r="E44" s="174"/>
      <c r="F44" s="174"/>
      <c r="G44" s="174"/>
      <c r="H44" t="s">
        <v>5</v>
      </c>
    </row>
    <row r="45" spans="1:8" ht="0.75" customHeight="1" x14ac:dyDescent="0.2">
      <c r="A45" s="93"/>
      <c r="B45" s="174"/>
      <c r="C45" s="174"/>
      <c r="D45" s="174"/>
      <c r="E45" s="174"/>
      <c r="F45" s="174"/>
      <c r="G45" s="174"/>
      <c r="H45" t="s">
        <v>5</v>
      </c>
    </row>
    <row r="46" spans="1:8" x14ac:dyDescent="0.2">
      <c r="B46" s="180"/>
      <c r="C46" s="180"/>
      <c r="D46" s="180"/>
      <c r="E46" s="180"/>
      <c r="F46" s="180"/>
      <c r="G46" s="180"/>
    </row>
    <row r="47" spans="1:8" x14ac:dyDescent="0.2">
      <c r="B47" s="180"/>
      <c r="C47" s="180"/>
      <c r="D47" s="180"/>
      <c r="E47" s="180"/>
      <c r="F47" s="180"/>
      <c r="G47" s="180"/>
    </row>
    <row r="48" spans="1:8" x14ac:dyDescent="0.2">
      <c r="B48" s="180"/>
      <c r="C48" s="180"/>
      <c r="D48" s="180"/>
      <c r="E48" s="180"/>
      <c r="F48" s="180"/>
      <c r="G48" s="180"/>
    </row>
    <row r="49" spans="2:7" x14ac:dyDescent="0.2">
      <c r="B49" s="180"/>
      <c r="C49" s="180"/>
      <c r="D49" s="180"/>
      <c r="E49" s="180"/>
      <c r="F49" s="180"/>
      <c r="G49" s="180"/>
    </row>
    <row r="50" spans="2:7" x14ac:dyDescent="0.2">
      <c r="B50" s="180"/>
      <c r="C50" s="180"/>
      <c r="D50" s="180"/>
      <c r="E50" s="180"/>
      <c r="F50" s="180"/>
      <c r="G50" s="180"/>
    </row>
    <row r="51" spans="2:7" x14ac:dyDescent="0.2">
      <c r="B51" s="180"/>
      <c r="C51" s="180"/>
      <c r="D51" s="180"/>
      <c r="E51" s="180"/>
      <c r="F51" s="180"/>
      <c r="G51" s="180"/>
    </row>
    <row r="52" spans="2:7" x14ac:dyDescent="0.2">
      <c r="B52" s="180"/>
      <c r="C52" s="180"/>
      <c r="D52" s="180"/>
      <c r="E52" s="180"/>
      <c r="F52" s="180"/>
      <c r="G52" s="180"/>
    </row>
    <row r="53" spans="2:7" x14ac:dyDescent="0.2">
      <c r="B53" s="180"/>
      <c r="C53" s="180"/>
      <c r="D53" s="180"/>
      <c r="E53" s="180"/>
      <c r="F53" s="180"/>
      <c r="G53" s="180"/>
    </row>
    <row r="54" spans="2:7" x14ac:dyDescent="0.2">
      <c r="B54" s="180"/>
      <c r="C54" s="180"/>
      <c r="D54" s="180"/>
      <c r="E54" s="180"/>
      <c r="F54" s="180"/>
      <c r="G54" s="180"/>
    </row>
    <row r="55" spans="2:7" x14ac:dyDescent="0.2">
      <c r="B55" s="180"/>
      <c r="C55" s="180"/>
      <c r="D55" s="180"/>
      <c r="E55" s="180"/>
      <c r="F55" s="180"/>
      <c r="G55" s="180"/>
    </row>
  </sheetData>
  <mergeCells count="23">
    <mergeCell ref="B52:G52"/>
    <mergeCell ref="B53:G53"/>
    <mergeCell ref="B54:G54"/>
    <mergeCell ref="B55:G55"/>
    <mergeCell ref="C2:E2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04"/>
  <sheetViews>
    <sheetView showGridLines="0" showZeros="0" tabSelected="1" topLeftCell="A211" zoomScaleNormal="100" workbookViewId="0">
      <selection activeCell="G236" sqref="G236"/>
    </sheetView>
  </sheetViews>
  <sheetFormatPr defaultRowHeight="12.75" x14ac:dyDescent="0.2"/>
  <cols>
    <col min="1" max="1" width="4.42578125" style="98" customWidth="1"/>
    <col min="2" max="2" width="11.5703125" style="98" customWidth="1"/>
    <col min="3" max="3" width="40.42578125" style="98" customWidth="1"/>
    <col min="4" max="4" width="5.5703125" style="98" customWidth="1"/>
    <col min="5" max="5" width="8.5703125" style="107" customWidth="1"/>
    <col min="6" max="6" width="9.85546875" style="98" customWidth="1"/>
    <col min="7" max="7" width="13.85546875" style="98" customWidth="1"/>
    <col min="8" max="11" width="9.140625" style="98"/>
    <col min="12" max="12" width="75.42578125" style="98" customWidth="1"/>
    <col min="13" max="13" width="45.28515625" style="98" customWidth="1"/>
    <col min="14" max="16384" width="9.140625" style="98"/>
  </cols>
  <sheetData>
    <row r="1" spans="1:104" ht="15.75" x14ac:dyDescent="0.25">
      <c r="A1" s="190" t="s">
        <v>59</v>
      </c>
      <c r="B1" s="190"/>
      <c r="C1" s="190"/>
      <c r="D1" s="190"/>
      <c r="E1" s="190"/>
      <c r="F1" s="190"/>
      <c r="G1" s="190"/>
    </row>
    <row r="2" spans="1:104" ht="14.25" customHeight="1" thickBot="1" x14ac:dyDescent="0.25">
      <c r="B2" s="99"/>
      <c r="C2" s="100"/>
      <c r="D2" s="100"/>
      <c r="E2" s="101"/>
      <c r="F2" s="100"/>
      <c r="G2" s="100"/>
    </row>
    <row r="3" spans="1:104" ht="13.5" thickTop="1" x14ac:dyDescent="0.2">
      <c r="A3" s="191" t="s">
        <v>45</v>
      </c>
      <c r="B3" s="192"/>
      <c r="C3" s="94" t="s">
        <v>393</v>
      </c>
      <c r="D3" s="95"/>
      <c r="E3" s="102" t="s">
        <v>47</v>
      </c>
      <c r="F3" s="103" t="e">
        <f>#REF!</f>
        <v>#REF!</v>
      </c>
      <c r="G3" s="104"/>
    </row>
    <row r="4" spans="1:104" ht="13.5" thickBot="1" x14ac:dyDescent="0.25">
      <c r="A4" s="193" t="s">
        <v>46</v>
      </c>
      <c r="B4" s="194"/>
      <c r="C4" s="96" t="s">
        <v>394</v>
      </c>
      <c r="D4" s="97"/>
      <c r="E4" s="195" t="s">
        <v>63</v>
      </c>
      <c r="F4" s="196"/>
      <c r="G4" s="197"/>
    </row>
    <row r="5" spans="1:104" ht="13.5" thickTop="1" x14ac:dyDescent="0.2">
      <c r="A5" s="105"/>
      <c r="B5" s="106"/>
      <c r="C5" s="106"/>
      <c r="G5" s="108"/>
    </row>
    <row r="6" spans="1:104" x14ac:dyDescent="0.2">
      <c r="A6" s="109" t="s">
        <v>48</v>
      </c>
      <c r="B6" s="110" t="s">
        <v>49</v>
      </c>
      <c r="C6" s="110" t="s">
        <v>50</v>
      </c>
      <c r="D6" s="110" t="s">
        <v>51</v>
      </c>
      <c r="E6" s="111" t="s">
        <v>52</v>
      </c>
      <c r="F6" s="110" t="s">
        <v>53</v>
      </c>
      <c r="G6" s="112" t="s">
        <v>54</v>
      </c>
    </row>
    <row r="7" spans="1:104" x14ac:dyDescent="0.2">
      <c r="A7" s="113" t="s">
        <v>55</v>
      </c>
      <c r="B7" s="114" t="s">
        <v>64</v>
      </c>
      <c r="C7" s="115" t="s">
        <v>65</v>
      </c>
      <c r="D7" s="116"/>
      <c r="E7" s="117"/>
      <c r="F7" s="117"/>
      <c r="G7" s="118"/>
      <c r="H7" s="119"/>
      <c r="I7" s="119"/>
      <c r="O7" s="120">
        <v>1</v>
      </c>
    </row>
    <row r="8" spans="1:104" x14ac:dyDescent="0.2">
      <c r="A8" s="121">
        <v>1</v>
      </c>
      <c r="B8" s="122" t="s">
        <v>66</v>
      </c>
      <c r="C8" s="123" t="s">
        <v>67</v>
      </c>
      <c r="D8" s="124"/>
      <c r="E8" s="125">
        <v>0</v>
      </c>
      <c r="F8" s="125">
        <v>0</v>
      </c>
      <c r="G8" s="126">
        <f>E8*F8</f>
        <v>0</v>
      </c>
      <c r="O8" s="120">
        <v>2</v>
      </c>
      <c r="AA8" s="98">
        <v>12</v>
      </c>
      <c r="AB8" s="98">
        <v>0</v>
      </c>
      <c r="AC8" s="98">
        <v>1</v>
      </c>
      <c r="AZ8" s="98">
        <v>1</v>
      </c>
      <c r="BA8" s="98">
        <f>IF(AZ8=1,G8,0)</f>
        <v>0</v>
      </c>
      <c r="BB8" s="98">
        <f>IF(AZ8=2,G8,0)</f>
        <v>0</v>
      </c>
      <c r="BC8" s="98">
        <f>IF(AZ8=3,G8,0)</f>
        <v>0</v>
      </c>
      <c r="BD8" s="98">
        <f>IF(AZ8=4,G8,0)</f>
        <v>0</v>
      </c>
      <c r="BE8" s="98">
        <f>IF(AZ8=5,G8,0)</f>
        <v>0</v>
      </c>
      <c r="CA8" s="127">
        <v>12</v>
      </c>
      <c r="CB8" s="127">
        <v>0</v>
      </c>
      <c r="CZ8" s="98">
        <v>0</v>
      </c>
    </row>
    <row r="9" spans="1:104" x14ac:dyDescent="0.2">
      <c r="A9" s="135"/>
      <c r="B9" s="136" t="s">
        <v>57</v>
      </c>
      <c r="C9" s="137" t="str">
        <f>CONCATENATE(B7," ",C7)</f>
        <v>00 Poznámka</v>
      </c>
      <c r="D9" s="138"/>
      <c r="E9" s="139"/>
      <c r="F9" s="140"/>
      <c r="G9" s="141">
        <f>SUM(G7:G8)</f>
        <v>0</v>
      </c>
      <c r="O9" s="120">
        <v>4</v>
      </c>
      <c r="BA9" s="142">
        <f>SUM(BA7:BA8)</f>
        <v>0</v>
      </c>
      <c r="BB9" s="142">
        <f>SUM(BB7:BB8)</f>
        <v>0</v>
      </c>
      <c r="BC9" s="142">
        <f>SUM(BC7:BC8)</f>
        <v>0</v>
      </c>
      <c r="BD9" s="142">
        <f>SUM(BD7:BD8)</f>
        <v>0</v>
      </c>
      <c r="BE9" s="142">
        <f>SUM(BE7:BE8)</f>
        <v>0</v>
      </c>
    </row>
    <row r="10" spans="1:104" x14ac:dyDescent="0.2">
      <c r="A10" s="113" t="s">
        <v>55</v>
      </c>
      <c r="B10" s="114" t="s">
        <v>68</v>
      </c>
      <c r="C10" s="115" t="s">
        <v>69</v>
      </c>
      <c r="D10" s="116"/>
      <c r="E10" s="117"/>
      <c r="F10" s="117"/>
      <c r="G10" s="118"/>
      <c r="H10" s="119"/>
      <c r="I10" s="119"/>
      <c r="O10" s="120">
        <v>1</v>
      </c>
    </row>
    <row r="11" spans="1:104" ht="22.5" x14ac:dyDescent="0.2">
      <c r="A11" s="121">
        <v>2</v>
      </c>
      <c r="B11" s="122" t="s">
        <v>70</v>
      </c>
      <c r="C11" s="123" t="s">
        <v>71</v>
      </c>
      <c r="D11" s="124" t="s">
        <v>72</v>
      </c>
      <c r="E11" s="125">
        <v>7.7759999999999998</v>
      </c>
      <c r="F11" s="125"/>
      <c r="G11" s="126">
        <f>E11*F11</f>
        <v>0</v>
      </c>
      <c r="O11" s="120">
        <v>2</v>
      </c>
      <c r="AA11" s="98">
        <v>2</v>
      </c>
      <c r="AB11" s="98">
        <v>1</v>
      </c>
      <c r="AC11" s="98">
        <v>1</v>
      </c>
      <c r="AZ11" s="98">
        <v>1</v>
      </c>
      <c r="BA11" s="98">
        <f>IF(AZ11=1,G11,0)</f>
        <v>0</v>
      </c>
      <c r="BB11" s="98">
        <f>IF(AZ11=2,G11,0)</f>
        <v>0</v>
      </c>
      <c r="BC11" s="98">
        <f>IF(AZ11=3,G11,0)</f>
        <v>0</v>
      </c>
      <c r="BD11" s="98">
        <f>IF(AZ11=4,G11,0)</f>
        <v>0</v>
      </c>
      <c r="BE11" s="98">
        <f>IF(AZ11=5,G11,0)</f>
        <v>0</v>
      </c>
      <c r="CA11" s="127">
        <v>2</v>
      </c>
      <c r="CB11" s="127">
        <v>1</v>
      </c>
      <c r="CZ11" s="98">
        <v>3.8220000000023902E-2</v>
      </c>
    </row>
    <row r="12" spans="1:104" x14ac:dyDescent="0.2">
      <c r="A12" s="128"/>
      <c r="B12" s="131"/>
      <c r="C12" s="188" t="s">
        <v>73</v>
      </c>
      <c r="D12" s="189"/>
      <c r="E12" s="132">
        <v>7.7759999999999998</v>
      </c>
      <c r="F12" s="133"/>
      <c r="G12" s="134"/>
      <c r="M12" s="130" t="s">
        <v>73</v>
      </c>
      <c r="O12" s="120"/>
    </row>
    <row r="13" spans="1:104" x14ac:dyDescent="0.2">
      <c r="A13" s="135"/>
      <c r="B13" s="136" t="s">
        <v>57</v>
      </c>
      <c r="C13" s="137" t="str">
        <f>CONCATENATE(B10," ",C10)</f>
        <v>3 Svislé a kompletní konstrukce</v>
      </c>
      <c r="D13" s="138"/>
      <c r="E13" s="139"/>
      <c r="F13" s="140"/>
      <c r="G13" s="141">
        <f>SUM(G10:G12)</f>
        <v>0</v>
      </c>
      <c r="O13" s="120">
        <v>4</v>
      </c>
      <c r="BA13" s="142">
        <f>SUM(BA10:BA12)</f>
        <v>0</v>
      </c>
      <c r="BB13" s="142">
        <f>SUM(BB10:BB12)</f>
        <v>0</v>
      </c>
      <c r="BC13" s="142">
        <f>SUM(BC10:BC12)</f>
        <v>0</v>
      </c>
      <c r="BD13" s="142">
        <f>SUM(BD10:BD12)</f>
        <v>0</v>
      </c>
      <c r="BE13" s="142">
        <f>SUM(BE10:BE12)</f>
        <v>0</v>
      </c>
    </row>
    <row r="14" spans="1:104" x14ac:dyDescent="0.2">
      <c r="A14" s="113" t="s">
        <v>55</v>
      </c>
      <c r="B14" s="114" t="s">
        <v>74</v>
      </c>
      <c r="C14" s="115" t="s">
        <v>75</v>
      </c>
      <c r="D14" s="116"/>
      <c r="E14" s="117"/>
      <c r="F14" s="117"/>
      <c r="G14" s="118"/>
      <c r="H14" s="119"/>
      <c r="I14" s="119"/>
      <c r="O14" s="120">
        <v>1</v>
      </c>
    </row>
    <row r="15" spans="1:104" ht="22.5" x14ac:dyDescent="0.2">
      <c r="A15" s="121">
        <v>3</v>
      </c>
      <c r="B15" s="122" t="s">
        <v>76</v>
      </c>
      <c r="C15" s="123" t="s">
        <v>77</v>
      </c>
      <c r="D15" s="124" t="s">
        <v>78</v>
      </c>
      <c r="E15" s="125">
        <v>13.372199999999999</v>
      </c>
      <c r="F15" s="125"/>
      <c r="G15" s="126">
        <f>E15*F15</f>
        <v>0</v>
      </c>
      <c r="O15" s="120">
        <v>2</v>
      </c>
      <c r="AA15" s="98">
        <v>2</v>
      </c>
      <c r="AB15" s="98">
        <v>1</v>
      </c>
      <c r="AC15" s="98">
        <v>1</v>
      </c>
      <c r="AZ15" s="98">
        <v>1</v>
      </c>
      <c r="BA15" s="98">
        <f>IF(AZ15=1,G15,0)</f>
        <v>0</v>
      </c>
      <c r="BB15" s="98">
        <f>IF(AZ15=2,G15,0)</f>
        <v>0</v>
      </c>
      <c r="BC15" s="98">
        <f>IF(AZ15=3,G15,0)</f>
        <v>0</v>
      </c>
      <c r="BD15" s="98">
        <f>IF(AZ15=4,G15,0)</f>
        <v>0</v>
      </c>
      <c r="BE15" s="98">
        <f>IF(AZ15=5,G15,0)</f>
        <v>0</v>
      </c>
      <c r="CA15" s="127">
        <v>2</v>
      </c>
      <c r="CB15" s="127">
        <v>1</v>
      </c>
      <c r="CZ15" s="98">
        <v>0</v>
      </c>
    </row>
    <row r="16" spans="1:104" x14ac:dyDescent="0.2">
      <c r="A16" s="128"/>
      <c r="B16" s="131"/>
      <c r="C16" s="188" t="s">
        <v>79</v>
      </c>
      <c r="D16" s="189"/>
      <c r="E16" s="132">
        <v>13.372199999999999</v>
      </c>
      <c r="F16" s="133"/>
      <c r="G16" s="134"/>
      <c r="M16" s="130" t="s">
        <v>79</v>
      </c>
      <c r="O16" s="120"/>
    </row>
    <row r="17" spans="1:104" x14ac:dyDescent="0.2">
      <c r="A17" s="135"/>
      <c r="B17" s="136" t="s">
        <v>57</v>
      </c>
      <c r="C17" s="137" t="str">
        <f>CONCATENATE(B14," ",C14)</f>
        <v>311 Sádrokartonové konstrukce</v>
      </c>
      <c r="D17" s="138"/>
      <c r="E17" s="139"/>
      <c r="F17" s="140"/>
      <c r="G17" s="141">
        <f>SUM(G14:G16)</f>
        <v>0</v>
      </c>
      <c r="O17" s="120">
        <v>4</v>
      </c>
      <c r="BA17" s="142">
        <f>SUM(BA14:BA16)</f>
        <v>0</v>
      </c>
      <c r="BB17" s="142">
        <f>SUM(BB14:BB16)</f>
        <v>0</v>
      </c>
      <c r="BC17" s="142">
        <f>SUM(BC14:BC16)</f>
        <v>0</v>
      </c>
      <c r="BD17" s="142">
        <f>SUM(BD14:BD16)</f>
        <v>0</v>
      </c>
      <c r="BE17" s="142">
        <f>SUM(BE14:BE16)</f>
        <v>0</v>
      </c>
    </row>
    <row r="18" spans="1:104" x14ac:dyDescent="0.2">
      <c r="A18" s="113" t="s">
        <v>55</v>
      </c>
      <c r="B18" s="114" t="s">
        <v>80</v>
      </c>
      <c r="C18" s="115" t="s">
        <v>81</v>
      </c>
      <c r="D18" s="116"/>
      <c r="E18" s="117"/>
      <c r="F18" s="117"/>
      <c r="G18" s="118"/>
      <c r="H18" s="119"/>
      <c r="I18" s="119"/>
      <c r="O18" s="120">
        <v>1</v>
      </c>
    </row>
    <row r="19" spans="1:104" x14ac:dyDescent="0.2">
      <c r="A19" s="121">
        <v>4</v>
      </c>
      <c r="B19" s="122" t="s">
        <v>82</v>
      </c>
      <c r="C19" s="123" t="s">
        <v>83</v>
      </c>
      <c r="D19" s="124" t="s">
        <v>78</v>
      </c>
      <c r="E19" s="125">
        <v>9.75</v>
      </c>
      <c r="F19" s="125"/>
      <c r="G19" s="126">
        <f>E19*F19</f>
        <v>0</v>
      </c>
      <c r="O19" s="120">
        <v>2</v>
      </c>
      <c r="AA19" s="98">
        <v>12</v>
      </c>
      <c r="AB19" s="98">
        <v>7</v>
      </c>
      <c r="AC19" s="98">
        <v>33</v>
      </c>
      <c r="AZ19" s="98">
        <v>1</v>
      </c>
      <c r="BA19" s="98">
        <f>IF(AZ19=1,G19,0)</f>
        <v>0</v>
      </c>
      <c r="BB19" s="98">
        <f>IF(AZ19=2,G19,0)</f>
        <v>0</v>
      </c>
      <c r="BC19" s="98">
        <f>IF(AZ19=3,G19,0)</f>
        <v>0</v>
      </c>
      <c r="BD19" s="98">
        <f>IF(AZ19=4,G19,0)</f>
        <v>0</v>
      </c>
      <c r="BE19" s="98">
        <f>IF(AZ19=5,G19,0)</f>
        <v>0</v>
      </c>
      <c r="CA19" s="127">
        <v>12</v>
      </c>
      <c r="CB19" s="127">
        <v>7</v>
      </c>
      <c r="CZ19" s="98">
        <v>0</v>
      </c>
    </row>
    <row r="20" spans="1:104" x14ac:dyDescent="0.2">
      <c r="A20" s="128"/>
      <c r="B20" s="131"/>
      <c r="C20" s="188" t="s">
        <v>84</v>
      </c>
      <c r="D20" s="189"/>
      <c r="E20" s="132">
        <v>9.75</v>
      </c>
      <c r="F20" s="133"/>
      <c r="G20" s="134"/>
      <c r="M20" s="130" t="s">
        <v>84</v>
      </c>
      <c r="O20" s="120"/>
    </row>
    <row r="21" spans="1:104" x14ac:dyDescent="0.2">
      <c r="A21" s="121">
        <v>5</v>
      </c>
      <c r="B21" s="122" t="s">
        <v>85</v>
      </c>
      <c r="C21" s="123" t="s">
        <v>86</v>
      </c>
      <c r="D21" s="124" t="s">
        <v>78</v>
      </c>
      <c r="E21" s="125">
        <v>93.5</v>
      </c>
      <c r="F21" s="125"/>
      <c r="G21" s="126">
        <f>E21*F21</f>
        <v>0</v>
      </c>
      <c r="O21" s="120">
        <v>2</v>
      </c>
      <c r="AA21" s="98">
        <v>12</v>
      </c>
      <c r="AB21" s="98">
        <v>7</v>
      </c>
      <c r="AC21" s="98">
        <v>86</v>
      </c>
      <c r="AZ21" s="98">
        <v>1</v>
      </c>
      <c r="BA21" s="98">
        <f>IF(AZ21=1,G21,0)</f>
        <v>0</v>
      </c>
      <c r="BB21" s="98">
        <f>IF(AZ21=2,G21,0)</f>
        <v>0</v>
      </c>
      <c r="BC21" s="98">
        <f>IF(AZ21=3,G21,0)</f>
        <v>0</v>
      </c>
      <c r="BD21" s="98">
        <f>IF(AZ21=4,G21,0)</f>
        <v>0</v>
      </c>
      <c r="BE21" s="98">
        <f>IF(AZ21=5,G21,0)</f>
        <v>0</v>
      </c>
      <c r="CA21" s="127">
        <v>12</v>
      </c>
      <c r="CB21" s="127">
        <v>7</v>
      </c>
      <c r="CZ21" s="98">
        <v>0</v>
      </c>
    </row>
    <row r="22" spans="1:104" x14ac:dyDescent="0.2">
      <c r="A22" s="128"/>
      <c r="B22" s="129"/>
      <c r="C22" s="198" t="s">
        <v>87</v>
      </c>
      <c r="D22" s="199"/>
      <c r="E22" s="199"/>
      <c r="F22" s="199"/>
      <c r="G22" s="200"/>
      <c r="L22" s="130" t="s">
        <v>87</v>
      </c>
      <c r="O22" s="120">
        <v>3</v>
      </c>
    </row>
    <row r="23" spans="1:104" x14ac:dyDescent="0.2">
      <c r="A23" s="128"/>
      <c r="B23" s="129"/>
      <c r="C23" s="198" t="s">
        <v>88</v>
      </c>
      <c r="D23" s="199"/>
      <c r="E23" s="199"/>
      <c r="F23" s="199"/>
      <c r="G23" s="200"/>
      <c r="L23" s="130" t="s">
        <v>88</v>
      </c>
      <c r="O23" s="120">
        <v>3</v>
      </c>
    </row>
    <row r="24" spans="1:104" ht="22.5" x14ac:dyDescent="0.2">
      <c r="A24" s="121">
        <v>6</v>
      </c>
      <c r="B24" s="122" t="s">
        <v>89</v>
      </c>
      <c r="C24" s="123" t="s">
        <v>90</v>
      </c>
      <c r="D24" s="124" t="s">
        <v>78</v>
      </c>
      <c r="E24" s="125">
        <v>145</v>
      </c>
      <c r="F24" s="125"/>
      <c r="G24" s="126">
        <f>E24*F24</f>
        <v>0</v>
      </c>
      <c r="O24" s="120">
        <v>2</v>
      </c>
      <c r="AA24" s="98">
        <v>12</v>
      </c>
      <c r="AB24" s="98">
        <v>7</v>
      </c>
      <c r="AC24" s="98">
        <v>31</v>
      </c>
      <c r="AZ24" s="98">
        <v>1</v>
      </c>
      <c r="BA24" s="98">
        <f>IF(AZ24=1,G24,0)</f>
        <v>0</v>
      </c>
      <c r="BB24" s="98">
        <f>IF(AZ24=2,G24,0)</f>
        <v>0</v>
      </c>
      <c r="BC24" s="98">
        <f>IF(AZ24=3,G24,0)</f>
        <v>0</v>
      </c>
      <c r="BD24" s="98">
        <f>IF(AZ24=4,G24,0)</f>
        <v>0</v>
      </c>
      <c r="BE24" s="98">
        <f>IF(AZ24=5,G24,0)</f>
        <v>0</v>
      </c>
      <c r="CA24" s="127">
        <v>12</v>
      </c>
      <c r="CB24" s="127">
        <v>7</v>
      </c>
      <c r="CZ24" s="98">
        <v>0</v>
      </c>
    </row>
    <row r="25" spans="1:104" x14ac:dyDescent="0.2">
      <c r="A25" s="128"/>
      <c r="B25" s="129"/>
      <c r="C25" s="198" t="s">
        <v>91</v>
      </c>
      <c r="D25" s="199"/>
      <c r="E25" s="199"/>
      <c r="F25" s="199"/>
      <c r="G25" s="200"/>
      <c r="L25" s="130" t="s">
        <v>91</v>
      </c>
      <c r="O25" s="120">
        <v>3</v>
      </c>
    </row>
    <row r="26" spans="1:104" x14ac:dyDescent="0.2">
      <c r="A26" s="128"/>
      <c r="B26" s="129"/>
      <c r="C26" s="198" t="s">
        <v>92</v>
      </c>
      <c r="D26" s="199"/>
      <c r="E26" s="199"/>
      <c r="F26" s="199"/>
      <c r="G26" s="200"/>
      <c r="L26" s="130" t="s">
        <v>92</v>
      </c>
      <c r="O26" s="120">
        <v>3</v>
      </c>
    </row>
    <row r="27" spans="1:104" x14ac:dyDescent="0.2">
      <c r="A27" s="128"/>
      <c r="B27" s="129"/>
      <c r="C27" s="198" t="s">
        <v>87</v>
      </c>
      <c r="D27" s="199"/>
      <c r="E27" s="199"/>
      <c r="F27" s="199"/>
      <c r="G27" s="200"/>
      <c r="L27" s="130" t="s">
        <v>87</v>
      </c>
      <c r="O27" s="120">
        <v>3</v>
      </c>
    </row>
    <row r="28" spans="1:104" x14ac:dyDescent="0.2">
      <c r="A28" s="128"/>
      <c r="B28" s="129"/>
      <c r="C28" s="198" t="s">
        <v>88</v>
      </c>
      <c r="D28" s="199"/>
      <c r="E28" s="199"/>
      <c r="F28" s="199"/>
      <c r="G28" s="200"/>
      <c r="L28" s="130" t="s">
        <v>88</v>
      </c>
      <c r="O28" s="120">
        <v>3</v>
      </c>
    </row>
    <row r="29" spans="1:104" ht="22.5" x14ac:dyDescent="0.2">
      <c r="A29" s="121">
        <v>7</v>
      </c>
      <c r="B29" s="122" t="s">
        <v>93</v>
      </c>
      <c r="C29" s="123" t="s">
        <v>94</v>
      </c>
      <c r="D29" s="124" t="s">
        <v>78</v>
      </c>
      <c r="E29" s="125">
        <v>10</v>
      </c>
      <c r="F29" s="125"/>
      <c r="G29" s="126">
        <f>E29*F29</f>
        <v>0</v>
      </c>
      <c r="O29" s="120">
        <v>2</v>
      </c>
      <c r="AA29" s="98">
        <v>12</v>
      </c>
      <c r="AB29" s="98">
        <v>7</v>
      </c>
      <c r="AC29" s="98">
        <v>138</v>
      </c>
      <c r="AZ29" s="98">
        <v>1</v>
      </c>
      <c r="BA29" s="98">
        <f>IF(AZ29=1,G29,0)</f>
        <v>0</v>
      </c>
      <c r="BB29" s="98">
        <f>IF(AZ29=2,G29,0)</f>
        <v>0</v>
      </c>
      <c r="BC29" s="98">
        <f>IF(AZ29=3,G29,0)</f>
        <v>0</v>
      </c>
      <c r="BD29" s="98">
        <f>IF(AZ29=4,G29,0)</f>
        <v>0</v>
      </c>
      <c r="BE29" s="98">
        <f>IF(AZ29=5,G29,0)</f>
        <v>0</v>
      </c>
      <c r="CA29" s="127">
        <v>12</v>
      </c>
      <c r="CB29" s="127">
        <v>7</v>
      </c>
      <c r="CZ29" s="98">
        <v>0</v>
      </c>
    </row>
    <row r="30" spans="1:104" x14ac:dyDescent="0.2">
      <c r="A30" s="128"/>
      <c r="B30" s="129"/>
      <c r="C30" s="198" t="s">
        <v>95</v>
      </c>
      <c r="D30" s="199"/>
      <c r="E30" s="199"/>
      <c r="F30" s="199"/>
      <c r="G30" s="200"/>
      <c r="L30" s="130" t="s">
        <v>95</v>
      </c>
      <c r="O30" s="120">
        <v>3</v>
      </c>
    </row>
    <row r="31" spans="1:104" s="156" customFormat="1" x14ac:dyDescent="0.2">
      <c r="A31" s="152">
        <v>8</v>
      </c>
      <c r="B31" s="150" t="s">
        <v>80</v>
      </c>
      <c r="C31" s="151" t="s">
        <v>386</v>
      </c>
      <c r="D31" s="153" t="s">
        <v>56</v>
      </c>
      <c r="E31" s="154">
        <v>55</v>
      </c>
      <c r="F31" s="154"/>
      <c r="G31" s="155">
        <f>E31*F31</f>
        <v>0</v>
      </c>
      <c r="O31" s="157">
        <v>1</v>
      </c>
      <c r="AA31" s="156">
        <v>11</v>
      </c>
      <c r="AB31" s="156">
        <v>6</v>
      </c>
      <c r="AC31" s="156">
        <v>93</v>
      </c>
      <c r="AZ31" s="156">
        <v>0</v>
      </c>
      <c r="BA31" s="156">
        <f>IF(AZ31=1,G31,0)</f>
        <v>0</v>
      </c>
      <c r="BB31" s="156">
        <f>IF(AZ31=2,G31,0)</f>
        <v>0</v>
      </c>
      <c r="BC31" s="156">
        <f>IF(AZ31=3,G31,0)</f>
        <v>0</v>
      </c>
      <c r="BD31" s="156">
        <f>IF(AZ31=4,G31,0)</f>
        <v>0</v>
      </c>
      <c r="BE31" s="156">
        <f>IF(AZ31=5,G31,0)</f>
        <v>0</v>
      </c>
      <c r="CA31" s="158">
        <v>11</v>
      </c>
      <c r="CB31" s="158">
        <v>6</v>
      </c>
      <c r="CZ31" s="156">
        <v>-1</v>
      </c>
    </row>
    <row r="32" spans="1:104" x14ac:dyDescent="0.2">
      <c r="A32" s="121">
        <v>9</v>
      </c>
      <c r="B32" s="122" t="s">
        <v>96</v>
      </c>
      <c r="C32" s="123" t="s">
        <v>97</v>
      </c>
      <c r="D32" s="124" t="s">
        <v>56</v>
      </c>
      <c r="E32" s="125">
        <v>12</v>
      </c>
      <c r="F32" s="125"/>
      <c r="G32" s="126">
        <f t="shared" ref="G32:G37" si="0">E32*F32</f>
        <v>0</v>
      </c>
      <c r="O32" s="120">
        <v>2</v>
      </c>
      <c r="AA32" s="98">
        <v>12</v>
      </c>
      <c r="AB32" s="98">
        <v>7</v>
      </c>
      <c r="AC32" s="98">
        <v>94</v>
      </c>
      <c r="AZ32" s="98">
        <v>1</v>
      </c>
      <c r="BA32" s="98">
        <f t="shared" ref="BA32:BA37" si="1">IF(AZ32=1,G32,0)</f>
        <v>0</v>
      </c>
      <c r="BB32" s="98">
        <f t="shared" ref="BB32:BB37" si="2">IF(AZ32=2,G32,0)</f>
        <v>0</v>
      </c>
      <c r="BC32" s="98">
        <f t="shared" ref="BC32:BC37" si="3">IF(AZ32=3,G32,0)</f>
        <v>0</v>
      </c>
      <c r="BD32" s="98">
        <f t="shared" ref="BD32:BD37" si="4">IF(AZ32=4,G32,0)</f>
        <v>0</v>
      </c>
      <c r="BE32" s="98">
        <f t="shared" ref="BE32:BE37" si="5">IF(AZ32=5,G32,0)</f>
        <v>0</v>
      </c>
      <c r="CA32" s="127">
        <v>12</v>
      </c>
      <c r="CB32" s="127">
        <v>7</v>
      </c>
      <c r="CZ32" s="98">
        <v>0</v>
      </c>
    </row>
    <row r="33" spans="1:104" x14ac:dyDescent="0.2">
      <c r="A33" s="121">
        <v>10</v>
      </c>
      <c r="B33" s="122" t="s">
        <v>98</v>
      </c>
      <c r="C33" s="123" t="s">
        <v>99</v>
      </c>
      <c r="D33" s="124" t="s">
        <v>56</v>
      </c>
      <c r="E33" s="125">
        <v>16</v>
      </c>
      <c r="F33" s="125">
        <v>0</v>
      </c>
      <c r="G33" s="126">
        <f t="shared" si="0"/>
        <v>0</v>
      </c>
      <c r="O33" s="120">
        <v>2</v>
      </c>
      <c r="AA33" s="98">
        <v>12</v>
      </c>
      <c r="AB33" s="98">
        <v>7</v>
      </c>
      <c r="AC33" s="98">
        <v>95</v>
      </c>
      <c r="AZ33" s="98">
        <v>1</v>
      </c>
      <c r="BA33" s="98">
        <f t="shared" si="1"/>
        <v>0</v>
      </c>
      <c r="BB33" s="98">
        <f t="shared" si="2"/>
        <v>0</v>
      </c>
      <c r="BC33" s="98">
        <f t="shared" si="3"/>
        <v>0</v>
      </c>
      <c r="BD33" s="98">
        <f t="shared" si="4"/>
        <v>0</v>
      </c>
      <c r="BE33" s="98">
        <f t="shared" si="5"/>
        <v>0</v>
      </c>
      <c r="CA33" s="127">
        <v>12</v>
      </c>
      <c r="CB33" s="127">
        <v>7</v>
      </c>
      <c r="CZ33" s="98">
        <v>0</v>
      </c>
    </row>
    <row r="34" spans="1:104" x14ac:dyDescent="0.2">
      <c r="A34" s="121">
        <v>11</v>
      </c>
      <c r="B34" s="122" t="s">
        <v>100</v>
      </c>
      <c r="C34" s="123" t="s">
        <v>101</v>
      </c>
      <c r="D34" s="124" t="s">
        <v>56</v>
      </c>
      <c r="E34" s="125">
        <v>4</v>
      </c>
      <c r="F34" s="125">
        <v>0</v>
      </c>
      <c r="G34" s="126">
        <f t="shared" si="0"/>
        <v>0</v>
      </c>
      <c r="O34" s="120">
        <v>2</v>
      </c>
      <c r="AA34" s="98">
        <v>12</v>
      </c>
      <c r="AB34" s="98">
        <v>7</v>
      </c>
      <c r="AC34" s="98">
        <v>96</v>
      </c>
      <c r="AZ34" s="98">
        <v>1</v>
      </c>
      <c r="BA34" s="98">
        <f t="shared" si="1"/>
        <v>0</v>
      </c>
      <c r="BB34" s="98">
        <f t="shared" si="2"/>
        <v>0</v>
      </c>
      <c r="BC34" s="98">
        <f t="shared" si="3"/>
        <v>0</v>
      </c>
      <c r="BD34" s="98">
        <f t="shared" si="4"/>
        <v>0</v>
      </c>
      <c r="BE34" s="98">
        <f t="shared" si="5"/>
        <v>0</v>
      </c>
      <c r="CA34" s="127">
        <v>12</v>
      </c>
      <c r="CB34" s="127">
        <v>7</v>
      </c>
      <c r="CZ34" s="98">
        <v>0</v>
      </c>
    </row>
    <row r="35" spans="1:104" x14ac:dyDescent="0.2">
      <c r="A35" s="121">
        <v>12</v>
      </c>
      <c r="B35" s="122" t="s">
        <v>102</v>
      </c>
      <c r="C35" s="123" t="s">
        <v>103</v>
      </c>
      <c r="D35" s="124" t="s">
        <v>56</v>
      </c>
      <c r="E35" s="125">
        <v>2</v>
      </c>
      <c r="F35" s="125">
        <v>0</v>
      </c>
      <c r="G35" s="126">
        <f t="shared" si="0"/>
        <v>0</v>
      </c>
      <c r="O35" s="120">
        <v>2</v>
      </c>
      <c r="AA35" s="98">
        <v>12</v>
      </c>
      <c r="AB35" s="98">
        <v>7</v>
      </c>
      <c r="AC35" s="98">
        <v>97</v>
      </c>
      <c r="AZ35" s="98">
        <v>1</v>
      </c>
      <c r="BA35" s="98">
        <f t="shared" si="1"/>
        <v>0</v>
      </c>
      <c r="BB35" s="98">
        <f t="shared" si="2"/>
        <v>0</v>
      </c>
      <c r="BC35" s="98">
        <f t="shared" si="3"/>
        <v>0</v>
      </c>
      <c r="BD35" s="98">
        <f t="shared" si="4"/>
        <v>0</v>
      </c>
      <c r="BE35" s="98">
        <f t="shared" si="5"/>
        <v>0</v>
      </c>
      <c r="CA35" s="127">
        <v>12</v>
      </c>
      <c r="CB35" s="127">
        <v>7</v>
      </c>
      <c r="CZ35" s="98">
        <v>0</v>
      </c>
    </row>
    <row r="36" spans="1:104" ht="22.5" x14ac:dyDescent="0.2">
      <c r="A36" s="121">
        <v>13</v>
      </c>
      <c r="B36" s="122" t="s">
        <v>104</v>
      </c>
      <c r="C36" s="123" t="s">
        <v>105</v>
      </c>
      <c r="D36" s="124" t="s">
        <v>56</v>
      </c>
      <c r="E36" s="125">
        <v>14</v>
      </c>
      <c r="F36" s="125">
        <v>0</v>
      </c>
      <c r="G36" s="126">
        <f t="shared" si="0"/>
        <v>0</v>
      </c>
      <c r="O36" s="120">
        <v>2</v>
      </c>
      <c r="AA36" s="98">
        <v>12</v>
      </c>
      <c r="AB36" s="98">
        <v>7</v>
      </c>
      <c r="AC36" s="98">
        <v>98</v>
      </c>
      <c r="AZ36" s="98">
        <v>1</v>
      </c>
      <c r="BA36" s="98">
        <f t="shared" si="1"/>
        <v>0</v>
      </c>
      <c r="BB36" s="98">
        <f t="shared" si="2"/>
        <v>0</v>
      </c>
      <c r="BC36" s="98">
        <f t="shared" si="3"/>
        <v>0</v>
      </c>
      <c r="BD36" s="98">
        <f t="shared" si="4"/>
        <v>0</v>
      </c>
      <c r="BE36" s="98">
        <f t="shared" si="5"/>
        <v>0</v>
      </c>
      <c r="CA36" s="127">
        <v>12</v>
      </c>
      <c r="CB36" s="127">
        <v>7</v>
      </c>
      <c r="CZ36" s="98">
        <v>0</v>
      </c>
    </row>
    <row r="37" spans="1:104" ht="22.5" x14ac:dyDescent="0.2">
      <c r="A37" s="121">
        <v>14</v>
      </c>
      <c r="B37" s="122" t="s">
        <v>106</v>
      </c>
      <c r="C37" s="123" t="s">
        <v>107</v>
      </c>
      <c r="D37" s="124" t="s">
        <v>56</v>
      </c>
      <c r="E37" s="125">
        <v>2</v>
      </c>
      <c r="F37" s="125">
        <v>0</v>
      </c>
      <c r="G37" s="126">
        <f t="shared" si="0"/>
        <v>0</v>
      </c>
      <c r="O37" s="120">
        <v>2</v>
      </c>
      <c r="AA37" s="98">
        <v>12</v>
      </c>
      <c r="AB37" s="98">
        <v>7</v>
      </c>
      <c r="AC37" s="98">
        <v>99</v>
      </c>
      <c r="AZ37" s="98">
        <v>1</v>
      </c>
      <c r="BA37" s="98">
        <f t="shared" si="1"/>
        <v>0</v>
      </c>
      <c r="BB37" s="98">
        <f t="shared" si="2"/>
        <v>0</v>
      </c>
      <c r="BC37" s="98">
        <f t="shared" si="3"/>
        <v>0</v>
      </c>
      <c r="BD37" s="98">
        <f t="shared" si="4"/>
        <v>0</v>
      </c>
      <c r="BE37" s="98">
        <f t="shared" si="5"/>
        <v>0</v>
      </c>
      <c r="CA37" s="127">
        <v>12</v>
      </c>
      <c r="CB37" s="127">
        <v>7</v>
      </c>
      <c r="CZ37" s="98">
        <v>0</v>
      </c>
    </row>
    <row r="38" spans="1:104" x14ac:dyDescent="0.2">
      <c r="A38" s="135"/>
      <c r="B38" s="136" t="s">
        <v>57</v>
      </c>
      <c r="C38" s="137" t="str">
        <f>CONCATENATE(B18," ",C18)</f>
        <v>312 Podhledy</v>
      </c>
      <c r="D38" s="138"/>
      <c r="E38" s="139"/>
      <c r="F38" s="140"/>
      <c r="G38" s="141">
        <f>SUM(G18:G37)</f>
        <v>0</v>
      </c>
      <c r="O38" s="120">
        <v>4</v>
      </c>
      <c r="BA38" s="142">
        <f>SUM(BA18:BA37)</f>
        <v>0</v>
      </c>
      <c r="BB38" s="142">
        <f>SUM(BB18:BB37)</f>
        <v>0</v>
      </c>
      <c r="BC38" s="142">
        <f>SUM(BC18:BC37)</f>
        <v>0</v>
      </c>
      <c r="BD38" s="142">
        <f>SUM(BD18:BD37)</f>
        <v>0</v>
      </c>
      <c r="BE38" s="142">
        <f>SUM(BE18:BE37)</f>
        <v>0</v>
      </c>
    </row>
    <row r="39" spans="1:104" x14ac:dyDescent="0.2">
      <c r="A39" s="113" t="s">
        <v>55</v>
      </c>
      <c r="B39" s="114" t="s">
        <v>108</v>
      </c>
      <c r="C39" s="115" t="s">
        <v>109</v>
      </c>
      <c r="D39" s="116"/>
      <c r="E39" s="117"/>
      <c r="F39" s="117"/>
      <c r="G39" s="118"/>
      <c r="H39" s="119"/>
      <c r="I39" s="119"/>
      <c r="O39" s="120">
        <v>1</v>
      </c>
    </row>
    <row r="40" spans="1:104" ht="22.5" x14ac:dyDescent="0.2">
      <c r="A40" s="121">
        <v>15</v>
      </c>
      <c r="B40" s="122" t="s">
        <v>110</v>
      </c>
      <c r="C40" s="123" t="s">
        <v>111</v>
      </c>
      <c r="D40" s="124" t="s">
        <v>78</v>
      </c>
      <c r="E40" s="125">
        <v>9.5399999999999991</v>
      </c>
      <c r="F40" s="125"/>
      <c r="G40" s="126">
        <f>E40*F40</f>
        <v>0</v>
      </c>
      <c r="O40" s="120">
        <v>2</v>
      </c>
      <c r="AA40" s="98">
        <v>2</v>
      </c>
      <c r="AB40" s="98">
        <v>1</v>
      </c>
      <c r="AC40" s="98">
        <v>1</v>
      </c>
      <c r="AZ40" s="98">
        <v>1</v>
      </c>
      <c r="BA40" s="98">
        <f>IF(AZ40=1,G40,0)</f>
        <v>0</v>
      </c>
      <c r="BB40" s="98">
        <f>IF(AZ40=2,G40,0)</f>
        <v>0</v>
      </c>
      <c r="BC40" s="98">
        <f>IF(AZ40=3,G40,0)</f>
        <v>0</v>
      </c>
      <c r="BD40" s="98">
        <f>IF(AZ40=4,G40,0)</f>
        <v>0</v>
      </c>
      <c r="BE40" s="98">
        <f>IF(AZ40=5,G40,0)</f>
        <v>0</v>
      </c>
      <c r="CA40" s="127">
        <v>2</v>
      </c>
      <c r="CB40" s="127">
        <v>1</v>
      </c>
      <c r="CZ40" s="98">
        <v>0.28290999999990202</v>
      </c>
    </row>
    <row r="41" spans="1:104" x14ac:dyDescent="0.2">
      <c r="A41" s="128"/>
      <c r="B41" s="129"/>
      <c r="C41" s="198" t="s">
        <v>112</v>
      </c>
      <c r="D41" s="199"/>
      <c r="E41" s="199"/>
      <c r="F41" s="199"/>
      <c r="G41" s="200"/>
      <c r="L41" s="130" t="s">
        <v>112</v>
      </c>
      <c r="O41" s="120">
        <v>3</v>
      </c>
    </row>
    <row r="42" spans="1:104" x14ac:dyDescent="0.2">
      <c r="A42" s="128"/>
      <c r="B42" s="129"/>
      <c r="C42" s="198" t="s">
        <v>113</v>
      </c>
      <c r="D42" s="199"/>
      <c r="E42" s="199"/>
      <c r="F42" s="199"/>
      <c r="G42" s="200"/>
      <c r="L42" s="130" t="s">
        <v>113</v>
      </c>
      <c r="O42" s="120">
        <v>3</v>
      </c>
    </row>
    <row r="43" spans="1:104" x14ac:dyDescent="0.2">
      <c r="A43" s="128"/>
      <c r="B43" s="131"/>
      <c r="C43" s="188" t="s">
        <v>114</v>
      </c>
      <c r="D43" s="189"/>
      <c r="E43" s="132">
        <v>9.5399999999999991</v>
      </c>
      <c r="F43" s="133"/>
      <c r="G43" s="134"/>
      <c r="M43" s="130" t="s">
        <v>114</v>
      </c>
      <c r="O43" s="120"/>
    </row>
    <row r="44" spans="1:104" x14ac:dyDescent="0.2">
      <c r="A44" s="135"/>
      <c r="B44" s="136" t="s">
        <v>57</v>
      </c>
      <c r="C44" s="137" t="str">
        <f>CONCATENATE(B39," ",C39)</f>
        <v>34 Stěny a příčky</v>
      </c>
      <c r="D44" s="138"/>
      <c r="E44" s="139"/>
      <c r="F44" s="140"/>
      <c r="G44" s="141">
        <f>SUM(G39:G43)</f>
        <v>0</v>
      </c>
      <c r="O44" s="120">
        <v>4</v>
      </c>
      <c r="BA44" s="142">
        <f>SUM(BA39:BA43)</f>
        <v>0</v>
      </c>
      <c r="BB44" s="142">
        <f>SUM(BB39:BB43)</f>
        <v>0</v>
      </c>
      <c r="BC44" s="142">
        <f>SUM(BC39:BC43)</f>
        <v>0</v>
      </c>
      <c r="BD44" s="142">
        <f>SUM(BD39:BD43)</f>
        <v>0</v>
      </c>
      <c r="BE44" s="142">
        <f>SUM(BE39:BE43)</f>
        <v>0</v>
      </c>
    </row>
    <row r="45" spans="1:104" x14ac:dyDescent="0.2">
      <c r="A45" s="113" t="s">
        <v>55</v>
      </c>
      <c r="B45" s="114" t="s">
        <v>115</v>
      </c>
      <c r="C45" s="115" t="s">
        <v>116</v>
      </c>
      <c r="D45" s="116"/>
      <c r="E45" s="117"/>
      <c r="F45" s="117"/>
      <c r="G45" s="118"/>
      <c r="H45" s="119"/>
      <c r="I45" s="119"/>
      <c r="O45" s="120">
        <v>1</v>
      </c>
    </row>
    <row r="46" spans="1:104" ht="22.5" x14ac:dyDescent="0.2">
      <c r="A46" s="121">
        <v>16</v>
      </c>
      <c r="B46" s="122" t="s">
        <v>117</v>
      </c>
      <c r="C46" s="123" t="s">
        <v>118</v>
      </c>
      <c r="D46" s="124" t="s">
        <v>78</v>
      </c>
      <c r="E46" s="125">
        <v>107.69199999999999</v>
      </c>
      <c r="F46" s="125"/>
      <c r="G46" s="126">
        <f>E46*F46</f>
        <v>0</v>
      </c>
      <c r="O46" s="120">
        <v>2</v>
      </c>
      <c r="AA46" s="98">
        <v>1</v>
      </c>
      <c r="AB46" s="98">
        <v>1</v>
      </c>
      <c r="AC46" s="98">
        <v>1</v>
      </c>
      <c r="AZ46" s="98">
        <v>1</v>
      </c>
      <c r="BA46" s="98">
        <f>IF(AZ46=1,G46,0)</f>
        <v>0</v>
      </c>
      <c r="BB46" s="98">
        <f>IF(AZ46=2,G46,0)</f>
        <v>0</v>
      </c>
      <c r="BC46" s="98">
        <f>IF(AZ46=3,G46,0)</f>
        <v>0</v>
      </c>
      <c r="BD46" s="98">
        <f>IF(AZ46=4,G46,0)</f>
        <v>0</v>
      </c>
      <c r="BE46" s="98">
        <f>IF(AZ46=5,G46,0)</f>
        <v>0</v>
      </c>
      <c r="CA46" s="127">
        <v>1</v>
      </c>
      <c r="CB46" s="127">
        <v>1</v>
      </c>
      <c r="CZ46" s="98">
        <v>5.49999999999784E-3</v>
      </c>
    </row>
    <row r="47" spans="1:104" x14ac:dyDescent="0.2">
      <c r="A47" s="128"/>
      <c r="B47" s="129"/>
      <c r="C47" s="198" t="s">
        <v>119</v>
      </c>
      <c r="D47" s="199"/>
      <c r="E47" s="199"/>
      <c r="F47" s="199"/>
      <c r="G47" s="200"/>
      <c r="L47" s="130" t="s">
        <v>119</v>
      </c>
      <c r="O47" s="120">
        <v>3</v>
      </c>
    </row>
    <row r="48" spans="1:104" ht="22.5" x14ac:dyDescent="0.2">
      <c r="A48" s="121">
        <v>17</v>
      </c>
      <c r="B48" s="122" t="s">
        <v>120</v>
      </c>
      <c r="C48" s="123" t="s">
        <v>121</v>
      </c>
      <c r="D48" s="124" t="s">
        <v>72</v>
      </c>
      <c r="E48" s="125">
        <v>99.87</v>
      </c>
      <c r="F48" s="125"/>
      <c r="G48" s="126">
        <f>E48*F48</f>
        <v>0</v>
      </c>
      <c r="O48" s="120">
        <v>2</v>
      </c>
      <c r="AA48" s="98">
        <v>1</v>
      </c>
      <c r="AB48" s="98">
        <v>1</v>
      </c>
      <c r="AC48" s="98">
        <v>1</v>
      </c>
      <c r="AZ48" s="98">
        <v>1</v>
      </c>
      <c r="BA48" s="98">
        <f>IF(AZ48=1,G48,0)</f>
        <v>0</v>
      </c>
      <c r="BB48" s="98">
        <f>IF(AZ48=2,G48,0)</f>
        <v>0</v>
      </c>
      <c r="BC48" s="98">
        <f>IF(AZ48=3,G48,0)</f>
        <v>0</v>
      </c>
      <c r="BD48" s="98">
        <f>IF(AZ48=4,G48,0)</f>
        <v>0</v>
      </c>
      <c r="BE48" s="98">
        <f>IF(AZ48=5,G48,0)</f>
        <v>0</v>
      </c>
      <c r="CA48" s="127">
        <v>1</v>
      </c>
      <c r="CB48" s="127">
        <v>1</v>
      </c>
      <c r="CZ48" s="98">
        <v>0</v>
      </c>
    </row>
    <row r="49" spans="1:104" ht="22.5" x14ac:dyDescent="0.2">
      <c r="A49" s="128"/>
      <c r="B49" s="131"/>
      <c r="C49" s="188" t="s">
        <v>122</v>
      </c>
      <c r="D49" s="189"/>
      <c r="E49" s="132">
        <v>99.87</v>
      </c>
      <c r="F49" s="133"/>
      <c r="G49" s="134"/>
      <c r="M49" s="130" t="s">
        <v>122</v>
      </c>
      <c r="O49" s="120"/>
    </row>
    <row r="50" spans="1:104" ht="22.5" x14ac:dyDescent="0.2">
      <c r="A50" s="121">
        <v>18</v>
      </c>
      <c r="B50" s="122" t="s">
        <v>123</v>
      </c>
      <c r="C50" s="123" t="s">
        <v>124</v>
      </c>
      <c r="D50" s="124" t="s">
        <v>56</v>
      </c>
      <c r="E50" s="125">
        <v>1</v>
      </c>
      <c r="F50" s="125">
        <v>0</v>
      </c>
      <c r="G50" s="126">
        <f>E50*F50</f>
        <v>0</v>
      </c>
      <c r="O50" s="120">
        <v>2</v>
      </c>
      <c r="AA50" s="98">
        <v>12</v>
      </c>
      <c r="AB50" s="98">
        <v>0</v>
      </c>
      <c r="AC50" s="98">
        <v>110</v>
      </c>
      <c r="AZ50" s="98">
        <v>1</v>
      </c>
      <c r="BA50" s="98">
        <f>IF(AZ50=1,G50,0)</f>
        <v>0</v>
      </c>
      <c r="BB50" s="98">
        <f>IF(AZ50=2,G50,0)</f>
        <v>0</v>
      </c>
      <c r="BC50" s="98">
        <f>IF(AZ50=3,G50,0)</f>
        <v>0</v>
      </c>
      <c r="BD50" s="98">
        <f>IF(AZ50=4,G50,0)</f>
        <v>0</v>
      </c>
      <c r="BE50" s="98">
        <f>IF(AZ50=5,G50,0)</f>
        <v>0</v>
      </c>
      <c r="CA50" s="127">
        <v>12</v>
      </c>
      <c r="CB50" s="127">
        <v>0</v>
      </c>
      <c r="CZ50" s="98">
        <v>0</v>
      </c>
    </row>
    <row r="51" spans="1:104" x14ac:dyDescent="0.2">
      <c r="A51" s="128"/>
      <c r="B51" s="129"/>
      <c r="C51" s="198">
        <v>1</v>
      </c>
      <c r="D51" s="199"/>
      <c r="E51" s="199"/>
      <c r="F51" s="199"/>
      <c r="G51" s="200"/>
      <c r="L51" s="130" t="s">
        <v>125</v>
      </c>
      <c r="O51" s="120">
        <v>3</v>
      </c>
    </row>
    <row r="52" spans="1:104" x14ac:dyDescent="0.2">
      <c r="A52" s="128"/>
      <c r="B52" s="129"/>
      <c r="C52" s="198" t="s">
        <v>126</v>
      </c>
      <c r="D52" s="199"/>
      <c r="E52" s="199"/>
      <c r="F52" s="199"/>
      <c r="G52" s="200"/>
      <c r="L52" s="130" t="s">
        <v>126</v>
      </c>
      <c r="O52" s="120">
        <v>3</v>
      </c>
    </row>
    <row r="53" spans="1:104" x14ac:dyDescent="0.2">
      <c r="A53" s="128"/>
      <c r="B53" s="129"/>
      <c r="C53" s="198" t="s">
        <v>127</v>
      </c>
      <c r="D53" s="199"/>
      <c r="E53" s="199"/>
      <c r="F53" s="199"/>
      <c r="G53" s="200"/>
      <c r="L53" s="130" t="s">
        <v>127</v>
      </c>
      <c r="O53" s="120">
        <v>3</v>
      </c>
    </row>
    <row r="54" spans="1:104" ht="22.5" x14ac:dyDescent="0.2">
      <c r="A54" s="121">
        <v>19</v>
      </c>
      <c r="B54" s="122" t="s">
        <v>128</v>
      </c>
      <c r="C54" s="123" t="s">
        <v>129</v>
      </c>
      <c r="D54" s="124" t="s">
        <v>78</v>
      </c>
      <c r="E54" s="125">
        <v>2.5</v>
      </c>
      <c r="F54" s="125"/>
      <c r="G54" s="126">
        <f>E54*F54</f>
        <v>0</v>
      </c>
      <c r="O54" s="120">
        <v>2</v>
      </c>
      <c r="AA54" s="98">
        <v>12</v>
      </c>
      <c r="AB54" s="98">
        <v>0</v>
      </c>
      <c r="AC54" s="98">
        <v>139</v>
      </c>
      <c r="AZ54" s="98">
        <v>1</v>
      </c>
      <c r="BA54" s="98">
        <f>IF(AZ54=1,G54,0)</f>
        <v>0</v>
      </c>
      <c r="BB54" s="98">
        <f>IF(AZ54=2,G54,0)</f>
        <v>0</v>
      </c>
      <c r="BC54" s="98">
        <f>IF(AZ54=3,G54,0)</f>
        <v>0</v>
      </c>
      <c r="BD54" s="98">
        <f>IF(AZ54=4,G54,0)</f>
        <v>0</v>
      </c>
      <c r="BE54" s="98">
        <f>IF(AZ54=5,G54,0)</f>
        <v>0</v>
      </c>
      <c r="CA54" s="127">
        <v>12</v>
      </c>
      <c r="CB54" s="127">
        <v>0</v>
      </c>
      <c r="CZ54" s="98">
        <v>0</v>
      </c>
    </row>
    <row r="55" spans="1:104" x14ac:dyDescent="0.2">
      <c r="A55" s="128"/>
      <c r="B55" s="129"/>
      <c r="C55" s="198" t="s">
        <v>130</v>
      </c>
      <c r="D55" s="199"/>
      <c r="E55" s="199"/>
      <c r="F55" s="199"/>
      <c r="G55" s="200"/>
      <c r="L55" s="130" t="s">
        <v>130</v>
      </c>
      <c r="O55" s="120">
        <v>3</v>
      </c>
    </row>
    <row r="56" spans="1:104" x14ac:dyDescent="0.2">
      <c r="A56" s="121">
        <v>20</v>
      </c>
      <c r="B56" s="122" t="s">
        <v>131</v>
      </c>
      <c r="C56" s="123" t="s">
        <v>132</v>
      </c>
      <c r="D56" s="124" t="s">
        <v>78</v>
      </c>
      <c r="E56" s="125">
        <v>107.69199999999999</v>
      </c>
      <c r="F56" s="125"/>
      <c r="G56" s="126">
        <f>E56*F56</f>
        <v>0</v>
      </c>
      <c r="O56" s="120">
        <v>2</v>
      </c>
      <c r="AA56" s="98">
        <v>12</v>
      </c>
      <c r="AB56" s="98">
        <v>7</v>
      </c>
      <c r="AC56" s="98">
        <v>113</v>
      </c>
      <c r="AZ56" s="98">
        <v>1</v>
      </c>
      <c r="BA56" s="98">
        <f>IF(AZ56=1,G56,0)</f>
        <v>0</v>
      </c>
      <c r="BB56" s="98">
        <f>IF(AZ56=2,G56,0)</f>
        <v>0</v>
      </c>
      <c r="BC56" s="98">
        <f>IF(AZ56=3,G56,0)</f>
        <v>0</v>
      </c>
      <c r="BD56" s="98">
        <f>IF(AZ56=4,G56,0)</f>
        <v>0</v>
      </c>
      <c r="BE56" s="98">
        <f>IF(AZ56=5,G56,0)</f>
        <v>0</v>
      </c>
      <c r="CA56" s="127">
        <v>12</v>
      </c>
      <c r="CB56" s="127">
        <v>7</v>
      </c>
      <c r="CZ56" s="98">
        <v>0</v>
      </c>
    </row>
    <row r="57" spans="1:104" x14ac:dyDescent="0.2">
      <c r="A57" s="135"/>
      <c r="B57" s="136" t="s">
        <v>57</v>
      </c>
      <c r="C57" s="137" t="str">
        <f>CONCATENATE(B45," ",C45)</f>
        <v>61 Upravy povrchů vnitřní</v>
      </c>
      <c r="D57" s="138"/>
      <c r="E57" s="139"/>
      <c r="F57" s="140"/>
      <c r="G57" s="141">
        <f>SUM(G45:G56)</f>
        <v>0</v>
      </c>
      <c r="O57" s="120">
        <v>4</v>
      </c>
      <c r="BA57" s="142">
        <f>SUM(BA45:BA56)</f>
        <v>0</v>
      </c>
      <c r="BB57" s="142">
        <f>SUM(BB45:BB56)</f>
        <v>0</v>
      </c>
      <c r="BC57" s="142">
        <f>SUM(BC45:BC56)</f>
        <v>0</v>
      </c>
      <c r="BD57" s="142">
        <f>SUM(BD45:BD56)</f>
        <v>0</v>
      </c>
      <c r="BE57" s="142">
        <f>SUM(BE45:BE56)</f>
        <v>0</v>
      </c>
    </row>
    <row r="58" spans="1:104" x14ac:dyDescent="0.2">
      <c r="A58" s="113" t="s">
        <v>55</v>
      </c>
      <c r="B58" s="114" t="s">
        <v>133</v>
      </c>
      <c r="C58" s="115" t="s">
        <v>134</v>
      </c>
      <c r="D58" s="116"/>
      <c r="E58" s="117"/>
      <c r="F58" s="117"/>
      <c r="G58" s="118"/>
      <c r="H58" s="119"/>
      <c r="I58" s="119"/>
      <c r="O58" s="120">
        <v>1</v>
      </c>
    </row>
    <row r="59" spans="1:104" ht="33.75" x14ac:dyDescent="0.2">
      <c r="A59" s="121">
        <v>21</v>
      </c>
      <c r="B59" s="122" t="s">
        <v>135</v>
      </c>
      <c r="C59" s="123" t="s">
        <v>382</v>
      </c>
      <c r="D59" s="124" t="s">
        <v>136</v>
      </c>
      <c r="E59" s="125">
        <v>0.55200000000000005</v>
      </c>
      <c r="F59" s="125"/>
      <c r="G59" s="126">
        <f>E59*F59</f>
        <v>0</v>
      </c>
      <c r="O59" s="120">
        <v>2</v>
      </c>
      <c r="AA59" s="98">
        <v>1</v>
      </c>
      <c r="AB59" s="98">
        <v>1</v>
      </c>
      <c r="AC59" s="98">
        <v>1</v>
      </c>
      <c r="AZ59" s="98">
        <v>1</v>
      </c>
      <c r="BA59" s="98">
        <f>IF(AZ59=1,G59,0)</f>
        <v>0</v>
      </c>
      <c r="BB59" s="98">
        <f>IF(AZ59=2,G59,0)</f>
        <v>0</v>
      </c>
      <c r="BC59" s="98">
        <f>IF(AZ59=3,G59,0)</f>
        <v>0</v>
      </c>
      <c r="BD59" s="98">
        <f>IF(AZ59=4,G59,0)</f>
        <v>0</v>
      </c>
      <c r="BE59" s="98">
        <f>IF(AZ59=5,G59,0)</f>
        <v>0</v>
      </c>
      <c r="CA59" s="127">
        <v>1</v>
      </c>
      <c r="CB59" s="127">
        <v>1</v>
      </c>
      <c r="CZ59" s="98">
        <v>0.30801999999994201</v>
      </c>
    </row>
    <row r="60" spans="1:104" x14ac:dyDescent="0.2">
      <c r="A60" s="128"/>
      <c r="B60" s="131"/>
      <c r="C60" s="188" t="s">
        <v>137</v>
      </c>
      <c r="D60" s="189"/>
      <c r="E60" s="132">
        <v>0.55200000000000005</v>
      </c>
      <c r="F60" s="133"/>
      <c r="G60" s="134"/>
      <c r="M60" s="130" t="s">
        <v>137</v>
      </c>
      <c r="O60" s="120"/>
    </row>
    <row r="61" spans="1:104" x14ac:dyDescent="0.2">
      <c r="A61" s="121">
        <v>22</v>
      </c>
      <c r="B61" s="122" t="s">
        <v>138</v>
      </c>
      <c r="C61" s="123" t="s">
        <v>139</v>
      </c>
      <c r="D61" s="124" t="s">
        <v>78</v>
      </c>
      <c r="E61" s="125">
        <v>54.12</v>
      </c>
      <c r="F61" s="125"/>
      <c r="G61" s="126">
        <f>E61*F61</f>
        <v>0</v>
      </c>
      <c r="O61" s="120">
        <v>2</v>
      </c>
      <c r="AA61" s="98">
        <v>1</v>
      </c>
      <c r="AB61" s="98">
        <v>1</v>
      </c>
      <c r="AC61" s="98">
        <v>1</v>
      </c>
      <c r="AZ61" s="98">
        <v>1</v>
      </c>
      <c r="BA61" s="98">
        <f>IF(AZ61=1,G61,0)</f>
        <v>0</v>
      </c>
      <c r="BB61" s="98">
        <f>IF(AZ61=2,G61,0)</f>
        <v>0</v>
      </c>
      <c r="BC61" s="98">
        <f>IF(AZ61=3,G61,0)</f>
        <v>0</v>
      </c>
      <c r="BD61" s="98">
        <f>IF(AZ61=4,G61,0)</f>
        <v>0</v>
      </c>
      <c r="BE61" s="98">
        <f>IF(AZ61=5,G61,0)</f>
        <v>0</v>
      </c>
      <c r="CA61" s="127">
        <v>1</v>
      </c>
      <c r="CB61" s="127">
        <v>1</v>
      </c>
      <c r="CZ61" s="98">
        <v>6.6300000000012503E-3</v>
      </c>
    </row>
    <row r="62" spans="1:104" x14ac:dyDescent="0.2">
      <c r="A62" s="121">
        <v>23</v>
      </c>
      <c r="B62" s="122" t="s">
        <v>140</v>
      </c>
      <c r="C62" s="123" t="s">
        <v>139</v>
      </c>
      <c r="D62" s="124" t="s">
        <v>78</v>
      </c>
      <c r="E62" s="125">
        <v>54.12</v>
      </c>
      <c r="F62" s="125"/>
      <c r="G62" s="126">
        <f>E62*F62</f>
        <v>0</v>
      </c>
      <c r="O62" s="120">
        <v>2</v>
      </c>
      <c r="AA62" s="98">
        <v>1</v>
      </c>
      <c r="AB62" s="98">
        <v>1</v>
      </c>
      <c r="AC62" s="98">
        <v>1</v>
      </c>
      <c r="AZ62" s="98">
        <v>1</v>
      </c>
      <c r="BA62" s="98">
        <f>IF(AZ62=1,G62,0)</f>
        <v>0</v>
      </c>
      <c r="BB62" s="98">
        <f>IF(AZ62=2,G62,0)</f>
        <v>0</v>
      </c>
      <c r="BC62" s="98">
        <f>IF(AZ62=3,G62,0)</f>
        <v>0</v>
      </c>
      <c r="BD62" s="98">
        <f>IF(AZ62=4,G62,0)</f>
        <v>0</v>
      </c>
      <c r="BE62" s="98">
        <f>IF(AZ62=5,G62,0)</f>
        <v>0</v>
      </c>
      <c r="CA62" s="127">
        <v>1</v>
      </c>
      <c r="CB62" s="127">
        <v>1</v>
      </c>
      <c r="CZ62" s="98">
        <v>6.6300000000012503E-3</v>
      </c>
    </row>
    <row r="63" spans="1:104" x14ac:dyDescent="0.2">
      <c r="A63" s="121">
        <v>24</v>
      </c>
      <c r="B63" s="122" t="s">
        <v>141</v>
      </c>
      <c r="C63" s="123" t="s">
        <v>142</v>
      </c>
      <c r="D63" s="124" t="s">
        <v>78</v>
      </c>
      <c r="E63" s="125">
        <v>54.12</v>
      </c>
      <c r="F63" s="125"/>
      <c r="G63" s="126">
        <f>E63*F63</f>
        <v>0</v>
      </c>
      <c r="O63" s="120">
        <v>2</v>
      </c>
      <c r="AA63" s="98">
        <v>12</v>
      </c>
      <c r="AB63" s="98">
        <v>7</v>
      </c>
      <c r="AC63" s="98">
        <v>68</v>
      </c>
      <c r="AZ63" s="98">
        <v>1</v>
      </c>
      <c r="BA63" s="98">
        <f>IF(AZ63=1,G63,0)</f>
        <v>0</v>
      </c>
      <c r="BB63" s="98">
        <f>IF(AZ63=2,G63,0)</f>
        <v>0</v>
      </c>
      <c r="BC63" s="98">
        <f>IF(AZ63=3,G63,0)</f>
        <v>0</v>
      </c>
      <c r="BD63" s="98">
        <f>IF(AZ63=4,G63,0)</f>
        <v>0</v>
      </c>
      <c r="BE63" s="98">
        <f>IF(AZ63=5,G63,0)</f>
        <v>0</v>
      </c>
      <c r="CA63" s="127">
        <v>12</v>
      </c>
      <c r="CB63" s="127">
        <v>7</v>
      </c>
      <c r="CZ63" s="98">
        <v>0</v>
      </c>
    </row>
    <row r="64" spans="1:104" x14ac:dyDescent="0.2">
      <c r="A64" s="135"/>
      <c r="B64" s="136" t="s">
        <v>57</v>
      </c>
      <c r="C64" s="137" t="str">
        <f>CONCATENATE(B58," ",C58)</f>
        <v>63 Podlahy a podlahové konstrukce</v>
      </c>
      <c r="D64" s="138"/>
      <c r="E64" s="139"/>
      <c r="F64" s="140"/>
      <c r="G64" s="141">
        <f>SUM(G58:G63)</f>
        <v>0</v>
      </c>
      <c r="O64" s="120">
        <v>4</v>
      </c>
      <c r="BA64" s="142">
        <f>SUM(BA58:BA63)</f>
        <v>0</v>
      </c>
      <c r="BB64" s="142">
        <f>SUM(BB58:BB63)</f>
        <v>0</v>
      </c>
      <c r="BC64" s="142">
        <f>SUM(BC58:BC63)</f>
        <v>0</v>
      </c>
      <c r="BD64" s="142">
        <f>SUM(BD58:BD63)</f>
        <v>0</v>
      </c>
      <c r="BE64" s="142">
        <f>SUM(BE58:BE63)</f>
        <v>0</v>
      </c>
    </row>
    <row r="65" spans="1:104" x14ac:dyDescent="0.2">
      <c r="A65" s="113" t="s">
        <v>55</v>
      </c>
      <c r="B65" s="114" t="s">
        <v>143</v>
      </c>
      <c r="C65" s="115" t="s">
        <v>144</v>
      </c>
      <c r="D65" s="116"/>
      <c r="E65" s="117"/>
      <c r="F65" s="117"/>
      <c r="G65" s="118"/>
      <c r="H65" s="119"/>
      <c r="I65" s="119"/>
      <c r="O65" s="120">
        <v>1</v>
      </c>
    </row>
    <row r="66" spans="1:104" x14ac:dyDescent="0.2">
      <c r="A66" s="121">
        <v>25</v>
      </c>
      <c r="B66" s="122" t="s">
        <v>145</v>
      </c>
      <c r="C66" s="123" t="s">
        <v>146</v>
      </c>
      <c r="D66" s="124" t="s">
        <v>78</v>
      </c>
      <c r="E66" s="125">
        <v>348.25</v>
      </c>
      <c r="F66" s="125"/>
      <c r="G66" s="126">
        <f>E66*F66</f>
        <v>0</v>
      </c>
      <c r="O66" s="120">
        <v>2</v>
      </c>
      <c r="AA66" s="98">
        <v>1</v>
      </c>
      <c r="AB66" s="98">
        <v>1</v>
      </c>
      <c r="AC66" s="98">
        <v>1</v>
      </c>
      <c r="AZ66" s="98">
        <v>1</v>
      </c>
      <c r="BA66" s="98">
        <f>IF(AZ66=1,G66,0)</f>
        <v>0</v>
      </c>
      <c r="BB66" s="98">
        <f>IF(AZ66=2,G66,0)</f>
        <v>0</v>
      </c>
      <c r="BC66" s="98">
        <f>IF(AZ66=3,G66,0)</f>
        <v>0</v>
      </c>
      <c r="BD66" s="98">
        <f>IF(AZ66=4,G66,0)</f>
        <v>0</v>
      </c>
      <c r="BE66" s="98">
        <f>IF(AZ66=5,G66,0)</f>
        <v>0</v>
      </c>
      <c r="CA66" s="127">
        <v>1</v>
      </c>
      <c r="CB66" s="127">
        <v>1</v>
      </c>
      <c r="CZ66" s="98">
        <v>4.0630000000021503E-2</v>
      </c>
    </row>
    <row r="67" spans="1:104" x14ac:dyDescent="0.2">
      <c r="A67" s="128"/>
      <c r="B67" s="131"/>
      <c r="C67" s="188" t="s">
        <v>379</v>
      </c>
      <c r="D67" s="189"/>
      <c r="E67" s="132">
        <f>90+258.25</f>
        <v>348.25</v>
      </c>
      <c r="F67" s="133"/>
      <c r="G67" s="134"/>
      <c r="M67" s="130" t="s">
        <v>147</v>
      </c>
      <c r="O67" s="120"/>
    </row>
    <row r="68" spans="1:104" x14ac:dyDescent="0.2">
      <c r="A68" s="135"/>
      <c r="B68" s="136" t="s">
        <v>57</v>
      </c>
      <c r="C68" s="137" t="str">
        <f>CONCATENATE(B65," ",C65)</f>
        <v>94 Lešení a stavební výtahy</v>
      </c>
      <c r="D68" s="138"/>
      <c r="E68" s="139"/>
      <c r="F68" s="140"/>
      <c r="G68" s="141">
        <f>SUM(G65:G67)</f>
        <v>0</v>
      </c>
      <c r="O68" s="120">
        <v>4</v>
      </c>
      <c r="BA68" s="142">
        <f>SUM(BA65:BA67)</f>
        <v>0</v>
      </c>
      <c r="BB68" s="142">
        <f>SUM(BB65:BB67)</f>
        <v>0</v>
      </c>
      <c r="BC68" s="142">
        <f>SUM(BC65:BC67)</f>
        <v>0</v>
      </c>
      <c r="BD68" s="142">
        <f>SUM(BD65:BD67)</f>
        <v>0</v>
      </c>
      <c r="BE68" s="142">
        <f>SUM(BE65:BE67)</f>
        <v>0</v>
      </c>
    </row>
    <row r="69" spans="1:104" x14ac:dyDescent="0.2">
      <c r="A69" s="113" t="s">
        <v>55</v>
      </c>
      <c r="B69" s="114" t="s">
        <v>148</v>
      </c>
      <c r="C69" s="115" t="s">
        <v>149</v>
      </c>
      <c r="D69" s="116"/>
      <c r="E69" s="117"/>
      <c r="F69" s="117"/>
      <c r="G69" s="118"/>
      <c r="H69" s="119"/>
      <c r="I69" s="119"/>
      <c r="O69" s="120">
        <v>1</v>
      </c>
    </row>
    <row r="70" spans="1:104" x14ac:dyDescent="0.2">
      <c r="A70" s="121">
        <v>26</v>
      </c>
      <c r="B70" s="122" t="s">
        <v>150</v>
      </c>
      <c r="C70" s="123" t="s">
        <v>151</v>
      </c>
      <c r="D70" s="124" t="s">
        <v>78</v>
      </c>
      <c r="E70" s="125">
        <v>227.46</v>
      </c>
      <c r="F70" s="125"/>
      <c r="G70" s="126">
        <f>E70*F70</f>
        <v>0</v>
      </c>
      <c r="O70" s="120">
        <v>2</v>
      </c>
      <c r="AA70" s="98">
        <v>1</v>
      </c>
      <c r="AB70" s="98">
        <v>1</v>
      </c>
      <c r="AC70" s="98">
        <v>1</v>
      </c>
      <c r="AZ70" s="98">
        <v>1</v>
      </c>
      <c r="BA70" s="98">
        <f>IF(AZ70=1,G70,0)</f>
        <v>0</v>
      </c>
      <c r="BB70" s="98">
        <f>IF(AZ70=2,G70,0)</f>
        <v>0</v>
      </c>
      <c r="BC70" s="98">
        <f>IF(AZ70=3,G70,0)</f>
        <v>0</v>
      </c>
      <c r="BD70" s="98">
        <f>IF(AZ70=4,G70,0)</f>
        <v>0</v>
      </c>
      <c r="BE70" s="98">
        <f>IF(AZ70=5,G70,0)</f>
        <v>0</v>
      </c>
      <c r="CA70" s="127">
        <v>1</v>
      </c>
      <c r="CB70" s="127">
        <v>1</v>
      </c>
      <c r="CZ70" s="98">
        <v>0</v>
      </c>
    </row>
    <row r="71" spans="1:104" x14ac:dyDescent="0.2">
      <c r="A71" s="128"/>
      <c r="B71" s="131"/>
      <c r="C71" s="188" t="s">
        <v>152</v>
      </c>
      <c r="D71" s="189"/>
      <c r="E71" s="132">
        <v>227.46</v>
      </c>
      <c r="F71" s="133"/>
      <c r="G71" s="134"/>
      <c r="M71" s="130" t="s">
        <v>152</v>
      </c>
      <c r="O71" s="120"/>
    </row>
    <row r="72" spans="1:104" x14ac:dyDescent="0.2">
      <c r="A72" s="121">
        <v>27</v>
      </c>
      <c r="B72" s="122" t="s">
        <v>153</v>
      </c>
      <c r="C72" s="123" t="s">
        <v>154</v>
      </c>
      <c r="D72" s="124" t="s">
        <v>155</v>
      </c>
      <c r="E72" s="125">
        <v>260</v>
      </c>
      <c r="F72" s="125"/>
      <c r="G72" s="126">
        <f>E72*F72</f>
        <v>0</v>
      </c>
      <c r="O72" s="120">
        <v>2</v>
      </c>
      <c r="AA72" s="98">
        <v>1</v>
      </c>
      <c r="AB72" s="98">
        <v>1</v>
      </c>
      <c r="AC72" s="98">
        <v>1</v>
      </c>
      <c r="AZ72" s="98">
        <v>1</v>
      </c>
      <c r="BA72" s="98">
        <f>IF(AZ72=1,G72,0)</f>
        <v>0</v>
      </c>
      <c r="BB72" s="98">
        <f>IF(AZ72=2,G72,0)</f>
        <v>0</v>
      </c>
      <c r="BC72" s="98">
        <f>IF(AZ72=3,G72,0)</f>
        <v>0</v>
      </c>
      <c r="BD72" s="98">
        <f>IF(AZ72=4,G72,0)</f>
        <v>0</v>
      </c>
      <c r="BE72" s="98">
        <f>IF(AZ72=5,G72,0)</f>
        <v>0</v>
      </c>
      <c r="CA72" s="127">
        <v>1</v>
      </c>
      <c r="CB72" s="127">
        <v>1</v>
      </c>
      <c r="CZ72" s="98">
        <v>0</v>
      </c>
    </row>
    <row r="73" spans="1:104" x14ac:dyDescent="0.2">
      <c r="A73" s="121">
        <v>28</v>
      </c>
      <c r="B73" s="122" t="s">
        <v>156</v>
      </c>
      <c r="C73" s="123" t="s">
        <v>157</v>
      </c>
      <c r="D73" s="124" t="s">
        <v>155</v>
      </c>
      <c r="E73" s="125">
        <v>12</v>
      </c>
      <c r="F73" s="125"/>
      <c r="G73" s="126">
        <f>E73*F73</f>
        <v>0</v>
      </c>
      <c r="O73" s="120">
        <v>2</v>
      </c>
      <c r="AA73" s="98">
        <v>1</v>
      </c>
      <c r="AB73" s="98">
        <v>1</v>
      </c>
      <c r="AC73" s="98">
        <v>1</v>
      </c>
      <c r="AZ73" s="98">
        <v>1</v>
      </c>
      <c r="BA73" s="98">
        <f>IF(AZ73=1,G73,0)</f>
        <v>0</v>
      </c>
      <c r="BB73" s="98">
        <f>IF(AZ73=2,G73,0)</f>
        <v>0</v>
      </c>
      <c r="BC73" s="98">
        <f>IF(AZ73=3,G73,0)</f>
        <v>0</v>
      </c>
      <c r="BD73" s="98">
        <f>IF(AZ73=4,G73,0)</f>
        <v>0</v>
      </c>
      <c r="BE73" s="98">
        <f>IF(AZ73=5,G73,0)</f>
        <v>0</v>
      </c>
      <c r="CA73" s="127">
        <v>1</v>
      </c>
      <c r="CB73" s="127">
        <v>1</v>
      </c>
      <c r="CZ73" s="98">
        <v>0</v>
      </c>
    </row>
    <row r="74" spans="1:104" x14ac:dyDescent="0.2">
      <c r="A74" s="121">
        <v>29</v>
      </c>
      <c r="B74" s="122" t="s">
        <v>158</v>
      </c>
      <c r="C74" s="123" t="s">
        <v>159</v>
      </c>
      <c r="D74" s="124" t="s">
        <v>160</v>
      </c>
      <c r="E74" s="125">
        <v>1</v>
      </c>
      <c r="F74" s="125"/>
      <c r="G74" s="126">
        <f>E74*F74</f>
        <v>0</v>
      </c>
      <c r="O74" s="120">
        <v>2</v>
      </c>
      <c r="AA74" s="98">
        <v>12</v>
      </c>
      <c r="AB74" s="98">
        <v>0</v>
      </c>
      <c r="AC74" s="98">
        <v>117</v>
      </c>
      <c r="AZ74" s="98">
        <v>1</v>
      </c>
      <c r="BA74" s="98">
        <f>IF(AZ74=1,G74,0)</f>
        <v>0</v>
      </c>
      <c r="BB74" s="98">
        <f>IF(AZ74=2,G74,0)</f>
        <v>0</v>
      </c>
      <c r="BC74" s="98">
        <f>IF(AZ74=3,G74,0)</f>
        <v>0</v>
      </c>
      <c r="BD74" s="98">
        <f>IF(AZ74=4,G74,0)</f>
        <v>0</v>
      </c>
      <c r="BE74" s="98">
        <f>IF(AZ74=5,G74,0)</f>
        <v>0</v>
      </c>
      <c r="CA74" s="127">
        <v>12</v>
      </c>
      <c r="CB74" s="127">
        <v>0</v>
      </c>
      <c r="CZ74" s="98">
        <v>0</v>
      </c>
    </row>
    <row r="75" spans="1:104" x14ac:dyDescent="0.2">
      <c r="A75" s="121">
        <v>30</v>
      </c>
      <c r="B75" s="122" t="s">
        <v>161</v>
      </c>
      <c r="C75" s="123" t="s">
        <v>162</v>
      </c>
      <c r="D75" s="124" t="s">
        <v>160</v>
      </c>
      <c r="E75" s="125">
        <v>1</v>
      </c>
      <c r="F75" s="125"/>
      <c r="G75" s="126">
        <f>E75*F75</f>
        <v>0</v>
      </c>
      <c r="O75" s="120">
        <v>2</v>
      </c>
      <c r="AA75" s="98">
        <v>12</v>
      </c>
      <c r="AB75" s="98">
        <v>0</v>
      </c>
      <c r="AC75" s="98">
        <v>132</v>
      </c>
      <c r="AZ75" s="98">
        <v>1</v>
      </c>
      <c r="BA75" s="98">
        <f>IF(AZ75=1,G75,0)</f>
        <v>0</v>
      </c>
      <c r="BB75" s="98">
        <f>IF(AZ75=2,G75,0)</f>
        <v>0</v>
      </c>
      <c r="BC75" s="98">
        <f>IF(AZ75=3,G75,0)</f>
        <v>0</v>
      </c>
      <c r="BD75" s="98">
        <f>IF(AZ75=4,G75,0)</f>
        <v>0</v>
      </c>
      <c r="BE75" s="98">
        <f>IF(AZ75=5,G75,0)</f>
        <v>0</v>
      </c>
      <c r="CA75" s="127">
        <v>12</v>
      </c>
      <c r="CB75" s="127">
        <v>0</v>
      </c>
      <c r="CZ75" s="98">
        <v>0</v>
      </c>
    </row>
    <row r="76" spans="1:104" x14ac:dyDescent="0.2">
      <c r="A76" s="121">
        <v>31</v>
      </c>
      <c r="B76" s="122" t="s">
        <v>163</v>
      </c>
      <c r="C76" s="123" t="s">
        <v>164</v>
      </c>
      <c r="D76" s="124" t="s">
        <v>165</v>
      </c>
      <c r="E76" s="125">
        <v>50</v>
      </c>
      <c r="F76" s="125"/>
      <c r="G76" s="126">
        <f>E76*F76</f>
        <v>0</v>
      </c>
      <c r="O76" s="120">
        <v>2</v>
      </c>
      <c r="AA76" s="98">
        <v>10</v>
      </c>
      <c r="AB76" s="98">
        <v>8</v>
      </c>
      <c r="AC76" s="98">
        <v>8</v>
      </c>
      <c r="AZ76" s="98">
        <v>5</v>
      </c>
      <c r="BA76" s="98">
        <f>IF(AZ76=1,G76,0)</f>
        <v>0</v>
      </c>
      <c r="BB76" s="98">
        <f>IF(AZ76=2,G76,0)</f>
        <v>0</v>
      </c>
      <c r="BC76" s="98">
        <f>IF(AZ76=3,G76,0)</f>
        <v>0</v>
      </c>
      <c r="BD76" s="98">
        <f>IF(AZ76=4,G76,0)</f>
        <v>0</v>
      </c>
      <c r="BE76" s="98">
        <f>IF(AZ76=5,G76,0)</f>
        <v>0</v>
      </c>
      <c r="CA76" s="127">
        <v>10</v>
      </c>
      <c r="CB76" s="127">
        <v>8</v>
      </c>
      <c r="CZ76" s="98">
        <v>0</v>
      </c>
    </row>
    <row r="77" spans="1:104" x14ac:dyDescent="0.2">
      <c r="A77" s="135"/>
      <c r="B77" s="136" t="s">
        <v>57</v>
      </c>
      <c r="C77" s="137" t="str">
        <f>CONCATENATE(B69," ",C69)</f>
        <v>95 Dokončovací konstrukce na pozemních stavbách</v>
      </c>
      <c r="D77" s="138"/>
      <c r="E77" s="139"/>
      <c r="F77" s="140"/>
      <c r="G77" s="141">
        <f>SUM(G69:G76)</f>
        <v>0</v>
      </c>
      <c r="O77" s="120">
        <v>4</v>
      </c>
      <c r="BA77" s="142">
        <f>SUM(BA69:BA76)</f>
        <v>0</v>
      </c>
      <c r="BB77" s="142">
        <f>SUM(BB69:BB76)</f>
        <v>0</v>
      </c>
      <c r="BC77" s="142">
        <f>SUM(BC69:BC76)</f>
        <v>0</v>
      </c>
      <c r="BD77" s="142">
        <f>SUM(BD69:BD76)</f>
        <v>0</v>
      </c>
      <c r="BE77" s="142">
        <f>SUM(BE69:BE76)</f>
        <v>0</v>
      </c>
    </row>
    <row r="78" spans="1:104" x14ac:dyDescent="0.2">
      <c r="A78" s="113" t="s">
        <v>55</v>
      </c>
      <c r="B78" s="114" t="s">
        <v>166</v>
      </c>
      <c r="C78" s="115" t="s">
        <v>167</v>
      </c>
      <c r="D78" s="116"/>
      <c r="E78" s="117"/>
      <c r="F78" s="117"/>
      <c r="G78" s="118"/>
      <c r="H78" s="119"/>
      <c r="I78" s="119"/>
      <c r="O78" s="120">
        <v>1</v>
      </c>
    </row>
    <row r="79" spans="1:104" x14ac:dyDescent="0.2">
      <c r="A79" s="121">
        <v>32</v>
      </c>
      <c r="B79" s="122" t="s">
        <v>168</v>
      </c>
      <c r="C79" s="123" t="s">
        <v>169</v>
      </c>
      <c r="D79" s="124" t="s">
        <v>170</v>
      </c>
      <c r="E79" s="125">
        <v>2</v>
      </c>
      <c r="F79" s="125"/>
      <c r="G79" s="126">
        <f>E79*F79</f>
        <v>0</v>
      </c>
      <c r="O79" s="120">
        <v>2</v>
      </c>
      <c r="AA79" s="98">
        <v>1</v>
      </c>
      <c r="AB79" s="98">
        <v>0</v>
      </c>
      <c r="AC79" s="98">
        <v>0</v>
      </c>
      <c r="AZ79" s="98">
        <v>1</v>
      </c>
      <c r="BA79" s="98">
        <f>IF(AZ79=1,G79,0)</f>
        <v>0</v>
      </c>
      <c r="BB79" s="98">
        <f>IF(AZ79=2,G79,0)</f>
        <v>0</v>
      </c>
      <c r="BC79" s="98">
        <f>IF(AZ79=3,G79,0)</f>
        <v>0</v>
      </c>
      <c r="BD79" s="98">
        <f>IF(AZ79=4,G79,0)</f>
        <v>0</v>
      </c>
      <c r="BE79" s="98">
        <f>IF(AZ79=5,G79,0)</f>
        <v>0</v>
      </c>
      <c r="CA79" s="127">
        <v>1</v>
      </c>
      <c r="CB79" s="127">
        <v>0</v>
      </c>
      <c r="CZ79" s="98">
        <v>0</v>
      </c>
    </row>
    <row r="80" spans="1:104" ht="22.5" x14ac:dyDescent="0.2">
      <c r="A80" s="121">
        <v>33</v>
      </c>
      <c r="B80" s="122" t="s">
        <v>171</v>
      </c>
      <c r="C80" s="123" t="s">
        <v>172</v>
      </c>
      <c r="D80" s="124" t="s">
        <v>72</v>
      </c>
      <c r="E80" s="125">
        <v>51.88</v>
      </c>
      <c r="F80" s="125"/>
      <c r="G80" s="126">
        <f>E80*F80</f>
        <v>0</v>
      </c>
      <c r="O80" s="120">
        <v>2</v>
      </c>
      <c r="AA80" s="98">
        <v>1</v>
      </c>
      <c r="AB80" s="98">
        <v>1</v>
      </c>
      <c r="AC80" s="98">
        <v>1</v>
      </c>
      <c r="AZ80" s="98">
        <v>1</v>
      </c>
      <c r="BA80" s="98">
        <f>IF(AZ80=1,G80,0)</f>
        <v>0</v>
      </c>
      <c r="BB80" s="98">
        <f>IF(AZ80=2,G80,0)</f>
        <v>0</v>
      </c>
      <c r="BC80" s="98">
        <f>IF(AZ80=3,G80,0)</f>
        <v>0</v>
      </c>
      <c r="BD80" s="98">
        <f>IF(AZ80=4,G80,0)</f>
        <v>0</v>
      </c>
      <c r="BE80" s="98">
        <f>IF(AZ80=5,G80,0)</f>
        <v>0</v>
      </c>
      <c r="CA80" s="127">
        <v>1</v>
      </c>
      <c r="CB80" s="127">
        <v>1</v>
      </c>
      <c r="CZ80" s="98">
        <v>0</v>
      </c>
    </row>
    <row r="81" spans="1:104" x14ac:dyDescent="0.2">
      <c r="A81" s="128"/>
      <c r="B81" s="131"/>
      <c r="C81" s="188" t="s">
        <v>173</v>
      </c>
      <c r="D81" s="189"/>
      <c r="E81" s="132">
        <v>51.88</v>
      </c>
      <c r="F81" s="133"/>
      <c r="G81" s="134"/>
      <c r="M81" s="130" t="s">
        <v>173</v>
      </c>
      <c r="O81" s="120"/>
    </row>
    <row r="82" spans="1:104" x14ac:dyDescent="0.2">
      <c r="A82" s="121">
        <v>34</v>
      </c>
      <c r="B82" s="122" t="s">
        <v>174</v>
      </c>
      <c r="C82" s="123" t="s">
        <v>175</v>
      </c>
      <c r="D82" s="124" t="s">
        <v>78</v>
      </c>
      <c r="E82" s="125">
        <v>107.69199999999999</v>
      </c>
      <c r="F82" s="125"/>
      <c r="G82" s="126">
        <f>E82*F82</f>
        <v>0</v>
      </c>
      <c r="O82" s="120">
        <v>2</v>
      </c>
      <c r="AA82" s="98">
        <v>1</v>
      </c>
      <c r="AB82" s="98">
        <v>7</v>
      </c>
      <c r="AC82" s="98">
        <v>7</v>
      </c>
      <c r="AZ82" s="98">
        <v>1</v>
      </c>
      <c r="BA82" s="98">
        <f>IF(AZ82=1,G82,0)</f>
        <v>0</v>
      </c>
      <c r="BB82" s="98">
        <f>IF(AZ82=2,G82,0)</f>
        <v>0</v>
      </c>
      <c r="BC82" s="98">
        <f>IF(AZ82=3,G82,0)</f>
        <v>0</v>
      </c>
      <c r="BD82" s="98">
        <f>IF(AZ82=4,G82,0)</f>
        <v>0</v>
      </c>
      <c r="BE82" s="98">
        <f>IF(AZ82=5,G82,0)</f>
        <v>0</v>
      </c>
      <c r="CA82" s="127">
        <v>1</v>
      </c>
      <c r="CB82" s="127">
        <v>7</v>
      </c>
      <c r="CZ82" s="98">
        <v>0</v>
      </c>
    </row>
    <row r="83" spans="1:104" x14ac:dyDescent="0.2">
      <c r="A83" s="128"/>
      <c r="B83" s="131"/>
      <c r="C83" s="188" t="s">
        <v>176</v>
      </c>
      <c r="D83" s="189"/>
      <c r="E83" s="132">
        <v>56.91</v>
      </c>
      <c r="F83" s="133"/>
      <c r="G83" s="134"/>
      <c r="M83" s="130" t="s">
        <v>176</v>
      </c>
      <c r="O83" s="120"/>
    </row>
    <row r="84" spans="1:104" ht="22.5" x14ac:dyDescent="0.2">
      <c r="A84" s="128"/>
      <c r="B84" s="131"/>
      <c r="C84" s="188" t="s">
        <v>177</v>
      </c>
      <c r="D84" s="189"/>
      <c r="E84" s="132">
        <v>50.781999999999996</v>
      </c>
      <c r="F84" s="133"/>
      <c r="G84" s="134"/>
      <c r="M84" s="130" t="s">
        <v>177</v>
      </c>
      <c r="O84" s="120"/>
    </row>
    <row r="85" spans="1:104" x14ac:dyDescent="0.2">
      <c r="A85" s="121">
        <v>35</v>
      </c>
      <c r="B85" s="122" t="s">
        <v>178</v>
      </c>
      <c r="C85" s="123" t="s">
        <v>179</v>
      </c>
      <c r="D85" s="124" t="s">
        <v>78</v>
      </c>
      <c r="E85" s="125">
        <v>227.46</v>
      </c>
      <c r="F85" s="125"/>
      <c r="G85" s="126">
        <f>E85*F85</f>
        <v>0</v>
      </c>
      <c r="O85" s="120">
        <v>2</v>
      </c>
      <c r="AA85" s="98">
        <v>1</v>
      </c>
      <c r="AB85" s="98">
        <v>0</v>
      </c>
      <c r="AC85" s="98">
        <v>0</v>
      </c>
      <c r="AZ85" s="98">
        <v>1</v>
      </c>
      <c r="BA85" s="98">
        <f>IF(AZ85=1,G85,0)</f>
        <v>0</v>
      </c>
      <c r="BB85" s="98">
        <f>IF(AZ85=2,G85,0)</f>
        <v>0</v>
      </c>
      <c r="BC85" s="98">
        <f>IF(AZ85=3,G85,0)</f>
        <v>0</v>
      </c>
      <c r="BD85" s="98">
        <f>IF(AZ85=4,G85,0)</f>
        <v>0</v>
      </c>
      <c r="BE85" s="98">
        <f>IF(AZ85=5,G85,0)</f>
        <v>0</v>
      </c>
      <c r="CA85" s="127">
        <v>1</v>
      </c>
      <c r="CB85" s="127">
        <v>0</v>
      </c>
      <c r="CZ85" s="98">
        <v>0</v>
      </c>
    </row>
    <row r="86" spans="1:104" x14ac:dyDescent="0.2">
      <c r="A86" s="128"/>
      <c r="B86" s="131"/>
      <c r="C86" s="188" t="s">
        <v>152</v>
      </c>
      <c r="D86" s="189"/>
      <c r="E86" s="132">
        <v>227.46</v>
      </c>
      <c r="F86" s="133"/>
      <c r="G86" s="134"/>
      <c r="M86" s="130" t="s">
        <v>152</v>
      </c>
      <c r="O86" s="120"/>
    </row>
    <row r="87" spans="1:104" x14ac:dyDescent="0.2">
      <c r="A87" s="121">
        <v>36</v>
      </c>
      <c r="B87" s="122" t="s">
        <v>180</v>
      </c>
      <c r="C87" s="123" t="s">
        <v>181</v>
      </c>
      <c r="D87" s="124" t="s">
        <v>155</v>
      </c>
      <c r="E87" s="125">
        <v>16</v>
      </c>
      <c r="F87" s="125"/>
      <c r="G87" s="126">
        <f>E87*F87</f>
        <v>0</v>
      </c>
      <c r="O87" s="120">
        <v>2</v>
      </c>
      <c r="AA87" s="98">
        <v>1</v>
      </c>
      <c r="AB87" s="98">
        <v>1</v>
      </c>
      <c r="AC87" s="98">
        <v>1</v>
      </c>
      <c r="AZ87" s="98">
        <v>1</v>
      </c>
      <c r="BA87" s="98">
        <f>IF(AZ87=1,G87,0)</f>
        <v>0</v>
      </c>
      <c r="BB87" s="98">
        <f>IF(AZ87=2,G87,0)</f>
        <v>0</v>
      </c>
      <c r="BC87" s="98">
        <f>IF(AZ87=3,G87,0)</f>
        <v>0</v>
      </c>
      <c r="BD87" s="98">
        <f>IF(AZ87=4,G87,0)</f>
        <v>0</v>
      </c>
      <c r="BE87" s="98">
        <f>IF(AZ87=5,G87,0)</f>
        <v>0</v>
      </c>
      <c r="CA87" s="127">
        <v>1</v>
      </c>
      <c r="CB87" s="127">
        <v>1</v>
      </c>
      <c r="CZ87" s="98">
        <v>0</v>
      </c>
    </row>
    <row r="88" spans="1:104" x14ac:dyDescent="0.2">
      <c r="A88" s="121">
        <v>37</v>
      </c>
      <c r="B88" s="122" t="s">
        <v>182</v>
      </c>
      <c r="C88" s="123" t="s">
        <v>183</v>
      </c>
      <c r="D88" s="124" t="s">
        <v>155</v>
      </c>
      <c r="E88" s="125">
        <v>6</v>
      </c>
      <c r="F88" s="125"/>
      <c r="G88" s="126">
        <f>E88*F88</f>
        <v>0</v>
      </c>
      <c r="O88" s="120">
        <v>2</v>
      </c>
      <c r="AA88" s="98">
        <v>1</v>
      </c>
      <c r="AB88" s="98">
        <v>1</v>
      </c>
      <c r="AC88" s="98">
        <v>1</v>
      </c>
      <c r="AZ88" s="98">
        <v>1</v>
      </c>
      <c r="BA88" s="98">
        <f>IF(AZ88=1,G88,0)</f>
        <v>0</v>
      </c>
      <c r="BB88" s="98">
        <f>IF(AZ88=2,G88,0)</f>
        <v>0</v>
      </c>
      <c r="BC88" s="98">
        <f>IF(AZ88=3,G88,0)</f>
        <v>0</v>
      </c>
      <c r="BD88" s="98">
        <f>IF(AZ88=4,G88,0)</f>
        <v>0</v>
      </c>
      <c r="BE88" s="98">
        <f>IF(AZ88=5,G88,0)</f>
        <v>0</v>
      </c>
      <c r="CA88" s="127">
        <v>1</v>
      </c>
      <c r="CB88" s="127">
        <v>1</v>
      </c>
      <c r="CZ88" s="98">
        <v>0</v>
      </c>
    </row>
    <row r="89" spans="1:104" x14ac:dyDescent="0.2">
      <c r="A89" s="121">
        <v>38</v>
      </c>
      <c r="B89" s="122" t="s">
        <v>184</v>
      </c>
      <c r="C89" s="123" t="s">
        <v>185</v>
      </c>
      <c r="D89" s="124" t="s">
        <v>78</v>
      </c>
      <c r="E89" s="125">
        <v>9.4559999999999995</v>
      </c>
      <c r="F89" s="125"/>
      <c r="G89" s="126">
        <f>E89*F89</f>
        <v>0</v>
      </c>
      <c r="O89" s="120">
        <v>2</v>
      </c>
      <c r="AA89" s="98">
        <v>1</v>
      </c>
      <c r="AB89" s="98">
        <v>1</v>
      </c>
      <c r="AC89" s="98">
        <v>1</v>
      </c>
      <c r="AZ89" s="98">
        <v>1</v>
      </c>
      <c r="BA89" s="98">
        <f>IF(AZ89=1,G89,0)</f>
        <v>0</v>
      </c>
      <c r="BB89" s="98">
        <f>IF(AZ89=2,G89,0)</f>
        <v>0</v>
      </c>
      <c r="BC89" s="98">
        <f>IF(AZ89=3,G89,0)</f>
        <v>0</v>
      </c>
      <c r="BD89" s="98">
        <f>IF(AZ89=4,G89,0)</f>
        <v>0</v>
      </c>
      <c r="BE89" s="98">
        <f>IF(AZ89=5,G89,0)</f>
        <v>0</v>
      </c>
      <c r="CA89" s="127">
        <v>1</v>
      </c>
      <c r="CB89" s="127">
        <v>1</v>
      </c>
      <c r="CZ89" s="98">
        <v>0</v>
      </c>
    </row>
    <row r="90" spans="1:104" x14ac:dyDescent="0.2">
      <c r="A90" s="128"/>
      <c r="B90" s="131"/>
      <c r="C90" s="188" t="s">
        <v>186</v>
      </c>
      <c r="D90" s="189"/>
      <c r="E90" s="132">
        <v>9.4559999999999995</v>
      </c>
      <c r="F90" s="133"/>
      <c r="G90" s="134"/>
      <c r="M90" s="130" t="s">
        <v>186</v>
      </c>
      <c r="O90" s="120"/>
    </row>
    <row r="91" spans="1:104" x14ac:dyDescent="0.2">
      <c r="A91" s="121">
        <v>39</v>
      </c>
      <c r="B91" s="122" t="s">
        <v>187</v>
      </c>
      <c r="C91" s="123" t="s">
        <v>188</v>
      </c>
      <c r="D91" s="124" t="s">
        <v>78</v>
      </c>
      <c r="E91" s="125">
        <v>6.9749999999999996</v>
      </c>
      <c r="F91" s="125"/>
      <c r="G91" s="126">
        <f>E91*F91</f>
        <v>0</v>
      </c>
      <c r="O91" s="120">
        <v>2</v>
      </c>
      <c r="AA91" s="98">
        <v>1</v>
      </c>
      <c r="AB91" s="98">
        <v>1</v>
      </c>
      <c r="AC91" s="98">
        <v>1</v>
      </c>
      <c r="AZ91" s="98">
        <v>1</v>
      </c>
      <c r="BA91" s="98">
        <f>IF(AZ91=1,G91,0)</f>
        <v>0</v>
      </c>
      <c r="BB91" s="98">
        <f>IF(AZ91=2,G91,0)</f>
        <v>0</v>
      </c>
      <c r="BC91" s="98">
        <f>IF(AZ91=3,G91,0)</f>
        <v>0</v>
      </c>
      <c r="BD91" s="98">
        <f>IF(AZ91=4,G91,0)</f>
        <v>0</v>
      </c>
      <c r="BE91" s="98">
        <f>IF(AZ91=5,G91,0)</f>
        <v>0</v>
      </c>
      <c r="CA91" s="127">
        <v>1</v>
      </c>
      <c r="CB91" s="127">
        <v>1</v>
      </c>
      <c r="CZ91" s="98">
        <v>0</v>
      </c>
    </row>
    <row r="92" spans="1:104" x14ac:dyDescent="0.2">
      <c r="A92" s="128"/>
      <c r="B92" s="131"/>
      <c r="C92" s="188" t="s">
        <v>189</v>
      </c>
      <c r="D92" s="189"/>
      <c r="E92" s="132">
        <v>6.9749999999999996</v>
      </c>
      <c r="F92" s="133"/>
      <c r="G92" s="134"/>
      <c r="M92" s="130" t="s">
        <v>189</v>
      </c>
      <c r="O92" s="120"/>
    </row>
    <row r="93" spans="1:104" x14ac:dyDescent="0.2">
      <c r="A93" s="121">
        <v>40</v>
      </c>
      <c r="B93" s="122" t="s">
        <v>190</v>
      </c>
      <c r="C93" s="123" t="s">
        <v>191</v>
      </c>
      <c r="D93" s="124" t="s">
        <v>56</v>
      </c>
      <c r="E93" s="125">
        <v>32</v>
      </c>
      <c r="F93" s="125"/>
      <c r="G93" s="126">
        <f>E93*F93</f>
        <v>0</v>
      </c>
      <c r="O93" s="120">
        <v>2</v>
      </c>
      <c r="AA93" s="98">
        <v>12</v>
      </c>
      <c r="AB93" s="98">
        <v>1</v>
      </c>
      <c r="AC93" s="98">
        <v>63</v>
      </c>
      <c r="AZ93" s="98">
        <v>1</v>
      </c>
      <c r="BA93" s="98">
        <f>IF(AZ93=1,G93,0)</f>
        <v>0</v>
      </c>
      <c r="BB93" s="98">
        <f>IF(AZ93=2,G93,0)</f>
        <v>0</v>
      </c>
      <c r="BC93" s="98">
        <f>IF(AZ93=3,G93,0)</f>
        <v>0</v>
      </c>
      <c r="BD93" s="98">
        <f>IF(AZ93=4,G93,0)</f>
        <v>0</v>
      </c>
      <c r="BE93" s="98">
        <f>IF(AZ93=5,G93,0)</f>
        <v>0</v>
      </c>
      <c r="CA93" s="127">
        <v>12</v>
      </c>
      <c r="CB93" s="127">
        <v>1</v>
      </c>
      <c r="CZ93" s="98">
        <v>0</v>
      </c>
    </row>
    <row r="94" spans="1:104" x14ac:dyDescent="0.2">
      <c r="A94" s="121">
        <v>41</v>
      </c>
      <c r="B94" s="122" t="s">
        <v>192</v>
      </c>
      <c r="C94" s="123" t="s">
        <v>193</v>
      </c>
      <c r="D94" s="124" t="s">
        <v>78</v>
      </c>
      <c r="E94" s="125">
        <v>1.84</v>
      </c>
      <c r="F94" s="125"/>
      <c r="G94" s="126">
        <f>E94*F94</f>
        <v>0</v>
      </c>
      <c r="O94" s="120">
        <v>2</v>
      </c>
      <c r="AA94" s="98">
        <v>12</v>
      </c>
      <c r="AB94" s="98">
        <v>1</v>
      </c>
      <c r="AC94" s="98">
        <v>27</v>
      </c>
      <c r="AZ94" s="98">
        <v>1</v>
      </c>
      <c r="BA94" s="98">
        <f>IF(AZ94=1,G94,0)</f>
        <v>0</v>
      </c>
      <c r="BB94" s="98">
        <f>IF(AZ94=2,G94,0)</f>
        <v>0</v>
      </c>
      <c r="BC94" s="98">
        <f>IF(AZ94=3,G94,0)</f>
        <v>0</v>
      </c>
      <c r="BD94" s="98">
        <f>IF(AZ94=4,G94,0)</f>
        <v>0</v>
      </c>
      <c r="BE94" s="98">
        <f>IF(AZ94=5,G94,0)</f>
        <v>0</v>
      </c>
      <c r="CA94" s="127">
        <v>12</v>
      </c>
      <c r="CB94" s="127">
        <v>1</v>
      </c>
      <c r="CZ94" s="98">
        <v>0</v>
      </c>
    </row>
    <row r="95" spans="1:104" x14ac:dyDescent="0.2">
      <c r="A95" s="128"/>
      <c r="B95" s="131"/>
      <c r="C95" s="188" t="s">
        <v>194</v>
      </c>
      <c r="D95" s="189"/>
      <c r="E95" s="132">
        <v>1.84</v>
      </c>
      <c r="F95" s="133"/>
      <c r="G95" s="134"/>
      <c r="M95" s="130" t="s">
        <v>194</v>
      </c>
      <c r="O95" s="120"/>
    </row>
    <row r="96" spans="1:104" x14ac:dyDescent="0.2">
      <c r="A96" s="121">
        <v>42</v>
      </c>
      <c r="B96" s="122" t="s">
        <v>195</v>
      </c>
      <c r="C96" s="123" t="s">
        <v>196</v>
      </c>
      <c r="D96" s="124" t="s">
        <v>56</v>
      </c>
      <c r="E96" s="125">
        <v>2</v>
      </c>
      <c r="F96" s="125"/>
      <c r="G96" s="126">
        <f>E96*F96</f>
        <v>0</v>
      </c>
      <c r="O96" s="120">
        <v>2</v>
      </c>
      <c r="AA96" s="98">
        <v>12</v>
      </c>
      <c r="AB96" s="98">
        <v>1</v>
      </c>
      <c r="AC96" s="98">
        <v>109</v>
      </c>
      <c r="AZ96" s="98">
        <v>1</v>
      </c>
      <c r="BA96" s="98">
        <f>IF(AZ96=1,G96,0)</f>
        <v>0</v>
      </c>
      <c r="BB96" s="98">
        <f>IF(AZ96=2,G96,0)</f>
        <v>0</v>
      </c>
      <c r="BC96" s="98">
        <f>IF(AZ96=3,G96,0)</f>
        <v>0</v>
      </c>
      <c r="BD96" s="98">
        <f>IF(AZ96=4,G96,0)</f>
        <v>0</v>
      </c>
      <c r="BE96" s="98">
        <f>IF(AZ96=5,G96,0)</f>
        <v>0</v>
      </c>
      <c r="CA96" s="127">
        <v>12</v>
      </c>
      <c r="CB96" s="127">
        <v>1</v>
      </c>
      <c r="CZ96" s="98">
        <v>0</v>
      </c>
    </row>
    <row r="97" spans="1:104" x14ac:dyDescent="0.2">
      <c r="A97" s="121">
        <v>43</v>
      </c>
      <c r="B97" s="122" t="s">
        <v>197</v>
      </c>
      <c r="C97" s="123" t="s">
        <v>198</v>
      </c>
      <c r="D97" s="124" t="s">
        <v>56</v>
      </c>
      <c r="E97" s="125">
        <v>2</v>
      </c>
      <c r="F97" s="125"/>
      <c r="G97" s="126">
        <f>E97*F97</f>
        <v>0</v>
      </c>
      <c r="O97" s="120">
        <v>2</v>
      </c>
      <c r="AA97" s="98">
        <v>12</v>
      </c>
      <c r="AB97" s="98">
        <v>1</v>
      </c>
      <c r="AC97" s="98">
        <v>111</v>
      </c>
      <c r="AZ97" s="98">
        <v>1</v>
      </c>
      <c r="BA97" s="98">
        <f>IF(AZ97=1,G97,0)</f>
        <v>0</v>
      </c>
      <c r="BB97" s="98">
        <f>IF(AZ97=2,G97,0)</f>
        <v>0</v>
      </c>
      <c r="BC97" s="98">
        <f>IF(AZ97=3,G97,0)</f>
        <v>0</v>
      </c>
      <c r="BD97" s="98">
        <f>IF(AZ97=4,G97,0)</f>
        <v>0</v>
      </c>
      <c r="BE97" s="98">
        <f>IF(AZ97=5,G97,0)</f>
        <v>0</v>
      </c>
      <c r="CA97" s="127">
        <v>12</v>
      </c>
      <c r="CB97" s="127">
        <v>1</v>
      </c>
      <c r="CZ97" s="98">
        <v>0</v>
      </c>
    </row>
    <row r="98" spans="1:104" x14ac:dyDescent="0.2">
      <c r="A98" s="121">
        <v>44</v>
      </c>
      <c r="B98" s="122" t="s">
        <v>199</v>
      </c>
      <c r="C98" s="123" t="s">
        <v>200</v>
      </c>
      <c r="D98" s="124" t="s">
        <v>56</v>
      </c>
      <c r="E98" s="125">
        <v>2</v>
      </c>
      <c r="F98" s="125"/>
      <c r="G98" s="126">
        <f>E98*F98</f>
        <v>0</v>
      </c>
      <c r="O98" s="120">
        <v>2</v>
      </c>
      <c r="AA98" s="98">
        <v>12</v>
      </c>
      <c r="AB98" s="98">
        <v>1</v>
      </c>
      <c r="AC98" s="98">
        <v>114</v>
      </c>
      <c r="AZ98" s="98">
        <v>1</v>
      </c>
      <c r="BA98" s="98">
        <f>IF(AZ98=1,G98,0)</f>
        <v>0</v>
      </c>
      <c r="BB98" s="98">
        <f>IF(AZ98=2,G98,0)</f>
        <v>0</v>
      </c>
      <c r="BC98" s="98">
        <f>IF(AZ98=3,G98,0)</f>
        <v>0</v>
      </c>
      <c r="BD98" s="98">
        <f>IF(AZ98=4,G98,0)</f>
        <v>0</v>
      </c>
      <c r="BE98" s="98">
        <f>IF(AZ98=5,G98,0)</f>
        <v>0</v>
      </c>
      <c r="CA98" s="127">
        <v>12</v>
      </c>
      <c r="CB98" s="127">
        <v>1</v>
      </c>
      <c r="CZ98" s="98">
        <v>0</v>
      </c>
    </row>
    <row r="99" spans="1:104" x14ac:dyDescent="0.2">
      <c r="A99" s="135"/>
      <c r="B99" s="136" t="s">
        <v>57</v>
      </c>
      <c r="C99" s="137" t="str">
        <f>CONCATENATE(B78," ",C78)</f>
        <v>96 Bourání konstrukcí</v>
      </c>
      <c r="D99" s="138"/>
      <c r="E99" s="139"/>
      <c r="F99" s="140"/>
      <c r="G99" s="141">
        <f>SUM(G78:G98)</f>
        <v>0</v>
      </c>
      <c r="O99" s="120">
        <v>4</v>
      </c>
      <c r="BA99" s="142">
        <f>SUM(BA78:BA98)</f>
        <v>0</v>
      </c>
      <c r="BB99" s="142">
        <f>SUM(BB78:BB98)</f>
        <v>0</v>
      </c>
      <c r="BC99" s="142">
        <f>SUM(BC78:BC98)</f>
        <v>0</v>
      </c>
      <c r="BD99" s="142">
        <f>SUM(BD78:BD98)</f>
        <v>0</v>
      </c>
      <c r="BE99" s="142">
        <f>SUM(BE78:BE98)</f>
        <v>0</v>
      </c>
    </row>
    <row r="100" spans="1:104" x14ac:dyDescent="0.2">
      <c r="A100" s="113" t="s">
        <v>55</v>
      </c>
      <c r="B100" s="114" t="s">
        <v>201</v>
      </c>
      <c r="C100" s="115" t="s">
        <v>202</v>
      </c>
      <c r="D100" s="116"/>
      <c r="E100" s="117"/>
      <c r="F100" s="117"/>
      <c r="G100" s="118"/>
      <c r="H100" s="119"/>
      <c r="I100" s="119"/>
      <c r="O100" s="120">
        <v>1</v>
      </c>
    </row>
    <row r="101" spans="1:104" x14ac:dyDescent="0.2">
      <c r="A101" s="121">
        <v>45</v>
      </c>
      <c r="B101" s="122" t="s">
        <v>203</v>
      </c>
      <c r="C101" s="123" t="s">
        <v>204</v>
      </c>
      <c r="D101" s="124" t="s">
        <v>205</v>
      </c>
      <c r="E101" s="125">
        <v>11.9726617400054</v>
      </c>
      <c r="F101" s="125"/>
      <c r="G101" s="126">
        <f>E101*F101</f>
        <v>0</v>
      </c>
      <c r="O101" s="120">
        <v>2</v>
      </c>
      <c r="AA101" s="98">
        <v>7</v>
      </c>
      <c r="AB101" s="98">
        <v>1</v>
      </c>
      <c r="AC101" s="98">
        <v>2</v>
      </c>
      <c r="AZ101" s="98">
        <v>1</v>
      </c>
      <c r="BA101" s="98">
        <f>IF(AZ101=1,G101,0)</f>
        <v>0</v>
      </c>
      <c r="BB101" s="98">
        <f>IF(AZ101=2,G101,0)</f>
        <v>0</v>
      </c>
      <c r="BC101" s="98">
        <f>IF(AZ101=3,G101,0)</f>
        <v>0</v>
      </c>
      <c r="BD101" s="98">
        <f>IF(AZ101=4,G101,0)</f>
        <v>0</v>
      </c>
      <c r="BE101" s="98">
        <f>IF(AZ101=5,G101,0)</f>
        <v>0</v>
      </c>
      <c r="CA101" s="127">
        <v>7</v>
      </c>
      <c r="CB101" s="127">
        <v>1</v>
      </c>
      <c r="CZ101" s="98">
        <v>0</v>
      </c>
    </row>
    <row r="102" spans="1:104" x14ac:dyDescent="0.2">
      <c r="A102" s="135"/>
      <c r="B102" s="136" t="s">
        <v>57</v>
      </c>
      <c r="C102" s="137" t="str">
        <f>CONCATENATE(B100," ",C100)</f>
        <v>99 Staveništní přesun hmot</v>
      </c>
      <c r="D102" s="138"/>
      <c r="E102" s="139"/>
      <c r="F102" s="140"/>
      <c r="G102" s="141">
        <f>SUM(G100:G101)</f>
        <v>0</v>
      </c>
      <c r="O102" s="120">
        <v>4</v>
      </c>
      <c r="BA102" s="142">
        <f>SUM(BA100:BA101)</f>
        <v>0</v>
      </c>
      <c r="BB102" s="142">
        <f>SUM(BB100:BB101)</f>
        <v>0</v>
      </c>
      <c r="BC102" s="142">
        <f>SUM(BC100:BC101)</f>
        <v>0</v>
      </c>
      <c r="BD102" s="142">
        <f>SUM(BD100:BD101)</f>
        <v>0</v>
      </c>
      <c r="BE102" s="142">
        <f>SUM(BE100:BE101)</f>
        <v>0</v>
      </c>
    </row>
    <row r="103" spans="1:104" x14ac:dyDescent="0.2">
      <c r="A103" s="113" t="s">
        <v>55</v>
      </c>
      <c r="B103" s="114" t="s">
        <v>206</v>
      </c>
      <c r="C103" s="115" t="s">
        <v>207</v>
      </c>
      <c r="D103" s="116"/>
      <c r="E103" s="117"/>
      <c r="F103" s="117"/>
      <c r="G103" s="118"/>
      <c r="H103" s="119"/>
      <c r="I103" s="119"/>
      <c r="O103" s="120">
        <v>1</v>
      </c>
    </row>
    <row r="104" spans="1:104" x14ac:dyDescent="0.2">
      <c r="A104" s="121">
        <v>46</v>
      </c>
      <c r="B104" s="122" t="s">
        <v>206</v>
      </c>
      <c r="C104" s="123" t="s">
        <v>208</v>
      </c>
      <c r="D104" s="124" t="s">
        <v>170</v>
      </c>
      <c r="E104" s="125">
        <v>1</v>
      </c>
      <c r="F104" s="125"/>
      <c r="G104" s="126">
        <f>E104*F104</f>
        <v>0</v>
      </c>
      <c r="O104" s="120">
        <v>2</v>
      </c>
      <c r="AA104" s="98">
        <v>12</v>
      </c>
      <c r="AB104" s="98">
        <v>7</v>
      </c>
      <c r="AC104" s="98">
        <v>129</v>
      </c>
      <c r="AZ104" s="98">
        <v>2</v>
      </c>
      <c r="BA104" s="98">
        <f>IF(AZ104=1,G104,0)</f>
        <v>0</v>
      </c>
      <c r="BB104" s="98">
        <f>IF(AZ104=2,G104,0)</f>
        <v>0</v>
      </c>
      <c r="BC104" s="98">
        <f>IF(AZ104=3,G104,0)</f>
        <v>0</v>
      </c>
      <c r="BD104" s="98">
        <f>IF(AZ104=4,G104,0)</f>
        <v>0</v>
      </c>
      <c r="BE104" s="98">
        <f>IF(AZ104=5,G104,0)</f>
        <v>0</v>
      </c>
      <c r="CA104" s="127">
        <v>12</v>
      </c>
      <c r="CB104" s="127">
        <v>7</v>
      </c>
      <c r="CZ104" s="98">
        <v>0</v>
      </c>
    </row>
    <row r="105" spans="1:104" x14ac:dyDescent="0.2">
      <c r="A105" s="135"/>
      <c r="B105" s="136" t="s">
        <v>57</v>
      </c>
      <c r="C105" s="137" t="str">
        <f>CONCATENATE(B103," ",C103)</f>
        <v>720 Zdravotechnická instalace</v>
      </c>
      <c r="D105" s="138"/>
      <c r="E105" s="139"/>
      <c r="F105" s="140"/>
      <c r="G105" s="141">
        <f>SUM(G103:G104)</f>
        <v>0</v>
      </c>
      <c r="O105" s="120">
        <v>4</v>
      </c>
      <c r="BA105" s="142">
        <f>SUM(BA103:BA104)</f>
        <v>0</v>
      </c>
      <c r="BB105" s="142">
        <f>SUM(BB103:BB104)</f>
        <v>0</v>
      </c>
      <c r="BC105" s="142">
        <f>SUM(BC103:BC104)</f>
        <v>0</v>
      </c>
      <c r="BD105" s="142">
        <f>SUM(BD103:BD104)</f>
        <v>0</v>
      </c>
      <c r="BE105" s="142">
        <f>SUM(BE103:BE104)</f>
        <v>0</v>
      </c>
    </row>
    <row r="106" spans="1:104" x14ac:dyDescent="0.2">
      <c r="A106" s="113" t="s">
        <v>55</v>
      </c>
      <c r="B106" s="114" t="s">
        <v>209</v>
      </c>
      <c r="C106" s="115" t="s">
        <v>210</v>
      </c>
      <c r="D106" s="116"/>
      <c r="E106" s="117"/>
      <c r="F106" s="117"/>
      <c r="G106" s="118"/>
      <c r="H106" s="119"/>
      <c r="I106" s="119"/>
      <c r="O106" s="120">
        <v>1</v>
      </c>
    </row>
    <row r="107" spans="1:104" x14ac:dyDescent="0.2">
      <c r="A107" s="121">
        <v>47</v>
      </c>
      <c r="B107" s="122" t="s">
        <v>209</v>
      </c>
      <c r="C107" s="123" t="s">
        <v>211</v>
      </c>
      <c r="D107" s="124" t="s">
        <v>170</v>
      </c>
      <c r="E107" s="125">
        <v>1</v>
      </c>
      <c r="F107" s="125"/>
      <c r="G107" s="126">
        <f>E107*F107</f>
        <v>0</v>
      </c>
      <c r="O107" s="120">
        <v>2</v>
      </c>
      <c r="AA107" s="98">
        <v>12</v>
      </c>
      <c r="AB107" s="98">
        <v>7</v>
      </c>
      <c r="AC107" s="98">
        <v>2</v>
      </c>
      <c r="AZ107" s="98">
        <v>2</v>
      </c>
      <c r="BA107" s="98">
        <f>IF(AZ107=1,G107,0)</f>
        <v>0</v>
      </c>
      <c r="BB107" s="98">
        <f>IF(AZ107=2,G107,0)</f>
        <v>0</v>
      </c>
      <c r="BC107" s="98">
        <f>IF(AZ107=3,G107,0)</f>
        <v>0</v>
      </c>
      <c r="BD107" s="98">
        <f>IF(AZ107=4,G107,0)</f>
        <v>0</v>
      </c>
      <c r="BE107" s="98">
        <f>IF(AZ107=5,G107,0)</f>
        <v>0</v>
      </c>
      <c r="CA107" s="127">
        <v>12</v>
      </c>
      <c r="CB107" s="127">
        <v>7</v>
      </c>
      <c r="CZ107" s="98">
        <v>0</v>
      </c>
    </row>
    <row r="108" spans="1:104" x14ac:dyDescent="0.2">
      <c r="A108" s="135"/>
      <c r="B108" s="136" t="s">
        <v>57</v>
      </c>
      <c r="C108" s="137" t="str">
        <f>CONCATENATE(B106," ",C106)</f>
        <v>730 Ústřední vytápění</v>
      </c>
      <c r="D108" s="138"/>
      <c r="E108" s="139"/>
      <c r="F108" s="140"/>
      <c r="G108" s="141">
        <f>SUM(G106:G107)</f>
        <v>0</v>
      </c>
      <c r="O108" s="120">
        <v>4</v>
      </c>
      <c r="BA108" s="142">
        <f>SUM(BA106:BA107)</f>
        <v>0</v>
      </c>
      <c r="BB108" s="142">
        <f>SUM(BB106:BB107)</f>
        <v>0</v>
      </c>
      <c r="BC108" s="142">
        <f>SUM(BC106:BC107)</f>
        <v>0</v>
      </c>
      <c r="BD108" s="142">
        <f>SUM(BD106:BD107)</f>
        <v>0</v>
      </c>
      <c r="BE108" s="142">
        <f>SUM(BE106:BE107)</f>
        <v>0</v>
      </c>
    </row>
    <row r="109" spans="1:104" x14ac:dyDescent="0.2">
      <c r="A109" s="113" t="s">
        <v>55</v>
      </c>
      <c r="B109" s="114" t="s">
        <v>212</v>
      </c>
      <c r="C109" s="115" t="s">
        <v>213</v>
      </c>
      <c r="D109" s="116"/>
      <c r="E109" s="117"/>
      <c r="F109" s="117"/>
      <c r="G109" s="118"/>
      <c r="H109" s="119"/>
      <c r="I109" s="119"/>
      <c r="O109" s="120">
        <v>1</v>
      </c>
    </row>
    <row r="110" spans="1:104" ht="22.5" x14ac:dyDescent="0.2">
      <c r="A110" s="121">
        <v>48</v>
      </c>
      <c r="B110" s="122" t="s">
        <v>214</v>
      </c>
      <c r="C110" s="123" t="s">
        <v>215</v>
      </c>
      <c r="D110" s="124" t="s">
        <v>78</v>
      </c>
      <c r="E110" s="125">
        <v>554.85</v>
      </c>
      <c r="F110" s="125"/>
      <c r="G110" s="126">
        <f>E110*F110</f>
        <v>0</v>
      </c>
      <c r="O110" s="120">
        <v>2</v>
      </c>
      <c r="AA110" s="98">
        <v>1</v>
      </c>
      <c r="AB110" s="98">
        <v>7</v>
      </c>
      <c r="AC110" s="98">
        <v>7</v>
      </c>
      <c r="AZ110" s="98">
        <v>2</v>
      </c>
      <c r="BA110" s="98">
        <f>IF(AZ110=1,G110,0)</f>
        <v>0</v>
      </c>
      <c r="BB110" s="98">
        <f>IF(AZ110=2,G110,0)</f>
        <v>0</v>
      </c>
      <c r="BC110" s="98">
        <f>IF(AZ110=3,G110,0)</f>
        <v>0</v>
      </c>
      <c r="BD110" s="98">
        <f>IF(AZ110=4,G110,0)</f>
        <v>0</v>
      </c>
      <c r="BE110" s="98">
        <f>IF(AZ110=5,G110,0)</f>
        <v>0</v>
      </c>
      <c r="CA110" s="127">
        <v>1</v>
      </c>
      <c r="CB110" s="127">
        <v>7</v>
      </c>
      <c r="CZ110" s="98">
        <v>3.20800000000077E-2</v>
      </c>
    </row>
    <row r="111" spans="1:104" x14ac:dyDescent="0.2">
      <c r="A111" s="128"/>
      <c r="B111" s="131"/>
      <c r="C111" s="188" t="s">
        <v>383</v>
      </c>
      <c r="D111" s="189"/>
      <c r="E111" s="132">
        <f>85+469.854</f>
        <v>554.85400000000004</v>
      </c>
      <c r="F111" s="133"/>
      <c r="G111" s="134"/>
      <c r="M111" s="130" t="s">
        <v>216</v>
      </c>
      <c r="O111" s="120"/>
    </row>
    <row r="112" spans="1:104" ht="22.5" x14ac:dyDescent="0.2">
      <c r="A112" s="121">
        <v>49</v>
      </c>
      <c r="B112" s="122" t="s">
        <v>217</v>
      </c>
      <c r="C112" s="123" t="s">
        <v>377</v>
      </c>
      <c r="D112" s="124" t="s">
        <v>56</v>
      </c>
      <c r="E112" s="125">
        <v>2</v>
      </c>
      <c r="F112" s="125"/>
      <c r="G112" s="126">
        <f>E112*F112</f>
        <v>0</v>
      </c>
      <c r="O112" s="120">
        <v>2</v>
      </c>
      <c r="AA112" s="98">
        <v>12</v>
      </c>
      <c r="AB112" s="98">
        <v>0</v>
      </c>
      <c r="AC112" s="98">
        <v>136</v>
      </c>
      <c r="AZ112" s="98">
        <v>2</v>
      </c>
      <c r="BA112" s="98">
        <f>IF(AZ112=1,G112,0)</f>
        <v>0</v>
      </c>
      <c r="BB112" s="98">
        <f>IF(AZ112=2,G112,0)</f>
        <v>0</v>
      </c>
      <c r="BC112" s="98">
        <f>IF(AZ112=3,G112,0)</f>
        <v>0</v>
      </c>
      <c r="BD112" s="98">
        <f>IF(AZ112=4,G112,0)</f>
        <v>0</v>
      </c>
      <c r="BE112" s="98">
        <f>IF(AZ112=5,G112,0)</f>
        <v>0</v>
      </c>
      <c r="CA112" s="127">
        <v>12</v>
      </c>
      <c r="CB112" s="127">
        <v>0</v>
      </c>
      <c r="CZ112" s="98">
        <v>3.20800000000077E-2</v>
      </c>
    </row>
    <row r="113" spans="1:104" x14ac:dyDescent="0.2">
      <c r="A113" s="128"/>
      <c r="B113" s="129"/>
      <c r="C113" s="198" t="s">
        <v>218</v>
      </c>
      <c r="D113" s="199"/>
      <c r="E113" s="199"/>
      <c r="F113" s="199"/>
      <c r="G113" s="200"/>
      <c r="L113" s="130" t="s">
        <v>218</v>
      </c>
      <c r="O113" s="120">
        <v>3</v>
      </c>
    </row>
    <row r="114" spans="1:104" x14ac:dyDescent="0.2">
      <c r="A114" s="121">
        <v>50</v>
      </c>
      <c r="B114" s="122" t="s">
        <v>219</v>
      </c>
      <c r="C114" s="123" t="s">
        <v>220</v>
      </c>
      <c r="D114" s="124" t="s">
        <v>205</v>
      </c>
      <c r="E114" s="125">
        <v>15.137076320003599</v>
      </c>
      <c r="F114" s="125"/>
      <c r="G114" s="126">
        <f>E114*F114</f>
        <v>0</v>
      </c>
      <c r="O114" s="120">
        <v>2</v>
      </c>
      <c r="AA114" s="98">
        <v>7</v>
      </c>
      <c r="AB114" s="98">
        <v>1001</v>
      </c>
      <c r="AC114" s="98">
        <v>5</v>
      </c>
      <c r="AZ114" s="98">
        <v>2</v>
      </c>
      <c r="BA114" s="98">
        <f>IF(AZ114=1,G114,0)</f>
        <v>0</v>
      </c>
      <c r="BB114" s="98">
        <f>IF(AZ114=2,G114,0)</f>
        <v>0</v>
      </c>
      <c r="BC114" s="98">
        <f>IF(AZ114=3,G114,0)</f>
        <v>0</v>
      </c>
      <c r="BD114" s="98">
        <f>IF(AZ114=4,G114,0)</f>
        <v>0</v>
      </c>
      <c r="BE114" s="98">
        <f>IF(AZ114=5,G114,0)</f>
        <v>0</v>
      </c>
      <c r="CA114" s="127">
        <v>7</v>
      </c>
      <c r="CB114" s="127">
        <v>1001</v>
      </c>
      <c r="CZ114" s="98">
        <v>0</v>
      </c>
    </row>
    <row r="115" spans="1:104" x14ac:dyDescent="0.2">
      <c r="A115" s="135"/>
      <c r="B115" s="136" t="s">
        <v>57</v>
      </c>
      <c r="C115" s="137" t="str">
        <f>CONCATENATE(B109," ",C109)</f>
        <v>762 Konstrukce tesařské</v>
      </c>
      <c r="D115" s="138"/>
      <c r="E115" s="139"/>
      <c r="F115" s="140"/>
      <c r="G115" s="141">
        <f>SUM(G109:G114)</f>
        <v>0</v>
      </c>
      <c r="O115" s="120">
        <v>4</v>
      </c>
      <c r="BA115" s="142">
        <f>SUM(BA109:BA114)</f>
        <v>0</v>
      </c>
      <c r="BB115" s="142">
        <f>SUM(BB109:BB114)</f>
        <v>0</v>
      </c>
      <c r="BC115" s="142">
        <f>SUM(BC109:BC114)</f>
        <v>0</v>
      </c>
      <c r="BD115" s="142">
        <f>SUM(BD109:BD114)</f>
        <v>0</v>
      </c>
      <c r="BE115" s="142">
        <f>SUM(BE109:BE114)</f>
        <v>0</v>
      </c>
    </row>
    <row r="116" spans="1:104" x14ac:dyDescent="0.2">
      <c r="A116" s="113" t="s">
        <v>55</v>
      </c>
      <c r="B116" s="114" t="s">
        <v>221</v>
      </c>
      <c r="C116" s="115" t="s">
        <v>222</v>
      </c>
      <c r="D116" s="116"/>
      <c r="E116" s="117"/>
      <c r="F116" s="117"/>
      <c r="G116" s="118"/>
      <c r="H116" s="119"/>
      <c r="I116" s="119"/>
      <c r="O116" s="120">
        <v>1</v>
      </c>
    </row>
    <row r="117" spans="1:104" ht="22.5" x14ac:dyDescent="0.2">
      <c r="A117" s="121">
        <v>51</v>
      </c>
      <c r="B117" s="122" t="s">
        <v>223</v>
      </c>
      <c r="C117" s="123" t="s">
        <v>224</v>
      </c>
      <c r="D117" s="124" t="s">
        <v>56</v>
      </c>
      <c r="E117" s="125">
        <v>2</v>
      </c>
      <c r="F117" s="125"/>
      <c r="G117" s="126">
        <f>E117*F117</f>
        <v>0</v>
      </c>
      <c r="O117" s="120">
        <v>2</v>
      </c>
      <c r="AA117" s="98">
        <v>1</v>
      </c>
      <c r="AB117" s="98">
        <v>7</v>
      </c>
      <c r="AC117" s="98">
        <v>7</v>
      </c>
      <c r="AZ117" s="98">
        <v>2</v>
      </c>
      <c r="BA117" s="98">
        <f>IF(AZ117=1,G117,0)</f>
        <v>0</v>
      </c>
      <c r="BB117" s="98">
        <f>IF(AZ117=2,G117,0)</f>
        <v>0</v>
      </c>
      <c r="BC117" s="98">
        <f>IF(AZ117=3,G117,0)</f>
        <v>0</v>
      </c>
      <c r="BD117" s="98">
        <f>IF(AZ117=4,G117,0)</f>
        <v>0</v>
      </c>
      <c r="BE117" s="98">
        <f>IF(AZ117=5,G117,0)</f>
        <v>0</v>
      </c>
      <c r="CA117" s="127">
        <v>1</v>
      </c>
      <c r="CB117" s="127">
        <v>7</v>
      </c>
      <c r="CZ117" s="98">
        <v>0</v>
      </c>
    </row>
    <row r="118" spans="1:104" ht="22.5" x14ac:dyDescent="0.2">
      <c r="A118" s="121">
        <v>52</v>
      </c>
      <c r="B118" s="122" t="s">
        <v>225</v>
      </c>
      <c r="C118" s="123" t="s">
        <v>226</v>
      </c>
      <c r="D118" s="124" t="s">
        <v>56</v>
      </c>
      <c r="E118" s="125">
        <v>1</v>
      </c>
      <c r="F118" s="125"/>
      <c r="G118" s="126">
        <f>E118*F118</f>
        <v>0</v>
      </c>
      <c r="O118" s="120">
        <v>2</v>
      </c>
      <c r="AA118" s="98">
        <v>1</v>
      </c>
      <c r="AB118" s="98">
        <v>7</v>
      </c>
      <c r="AC118" s="98">
        <v>7</v>
      </c>
      <c r="AZ118" s="98">
        <v>2</v>
      </c>
      <c r="BA118" s="98">
        <f>IF(AZ118=1,G118,0)</f>
        <v>0</v>
      </c>
      <c r="BB118" s="98">
        <f>IF(AZ118=2,G118,0)</f>
        <v>0</v>
      </c>
      <c r="BC118" s="98">
        <f>IF(AZ118=3,G118,0)</f>
        <v>0</v>
      </c>
      <c r="BD118" s="98">
        <f>IF(AZ118=4,G118,0)</f>
        <v>0</v>
      </c>
      <c r="BE118" s="98">
        <f>IF(AZ118=5,G118,0)</f>
        <v>0</v>
      </c>
      <c r="CA118" s="127">
        <v>1</v>
      </c>
      <c r="CB118" s="127">
        <v>7</v>
      </c>
      <c r="CZ118" s="98">
        <v>0</v>
      </c>
    </row>
    <row r="119" spans="1:104" ht="22.5" x14ac:dyDescent="0.2">
      <c r="A119" s="121">
        <v>53</v>
      </c>
      <c r="B119" s="122" t="s">
        <v>66</v>
      </c>
      <c r="C119" s="123" t="s">
        <v>227</v>
      </c>
      <c r="D119" s="124"/>
      <c r="E119" s="125">
        <v>0</v>
      </c>
      <c r="F119" s="125">
        <v>0</v>
      </c>
      <c r="G119" s="126">
        <f>E119*F119</f>
        <v>0</v>
      </c>
      <c r="O119" s="120">
        <v>2</v>
      </c>
      <c r="AA119" s="98">
        <v>12</v>
      </c>
      <c r="AB119" s="98">
        <v>0</v>
      </c>
      <c r="AC119" s="98">
        <v>79</v>
      </c>
      <c r="AZ119" s="98">
        <v>2</v>
      </c>
      <c r="BA119" s="98">
        <f>IF(AZ119=1,G119,0)</f>
        <v>0</v>
      </c>
      <c r="BB119" s="98">
        <f>IF(AZ119=2,G119,0)</f>
        <v>0</v>
      </c>
      <c r="BC119" s="98">
        <f>IF(AZ119=3,G119,0)</f>
        <v>0</v>
      </c>
      <c r="BD119" s="98">
        <f>IF(AZ119=4,G119,0)</f>
        <v>0</v>
      </c>
      <c r="BE119" s="98">
        <f>IF(AZ119=5,G119,0)</f>
        <v>0</v>
      </c>
      <c r="CA119" s="127">
        <v>12</v>
      </c>
      <c r="CB119" s="127">
        <v>0</v>
      </c>
      <c r="CZ119" s="98">
        <v>0</v>
      </c>
    </row>
    <row r="120" spans="1:104" x14ac:dyDescent="0.2">
      <c r="A120" s="121">
        <v>54</v>
      </c>
      <c r="B120" s="122" t="s">
        <v>228</v>
      </c>
      <c r="C120" s="123" t="s">
        <v>229</v>
      </c>
      <c r="D120" s="124"/>
      <c r="E120" s="125">
        <v>0</v>
      </c>
      <c r="F120" s="125">
        <v>0</v>
      </c>
      <c r="G120" s="126">
        <f>E120*F120</f>
        <v>0</v>
      </c>
      <c r="O120" s="120">
        <v>2</v>
      </c>
      <c r="AA120" s="98">
        <v>12</v>
      </c>
      <c r="AB120" s="98">
        <v>0</v>
      </c>
      <c r="AC120" s="98">
        <v>80</v>
      </c>
      <c r="AZ120" s="98">
        <v>2</v>
      </c>
      <c r="BA120" s="98">
        <f>IF(AZ120=1,G120,0)</f>
        <v>0</v>
      </c>
      <c r="BB120" s="98">
        <f>IF(AZ120=2,G120,0)</f>
        <v>0</v>
      </c>
      <c r="BC120" s="98">
        <f>IF(AZ120=3,G120,0)</f>
        <v>0</v>
      </c>
      <c r="BD120" s="98">
        <f>IF(AZ120=4,G120,0)</f>
        <v>0</v>
      </c>
      <c r="BE120" s="98">
        <f>IF(AZ120=5,G120,0)</f>
        <v>0</v>
      </c>
      <c r="CA120" s="127">
        <v>12</v>
      </c>
      <c r="CB120" s="127">
        <v>0</v>
      </c>
      <c r="CZ120" s="98">
        <v>0</v>
      </c>
    </row>
    <row r="121" spans="1:104" x14ac:dyDescent="0.2">
      <c r="A121" s="135"/>
      <c r="B121" s="136" t="s">
        <v>57</v>
      </c>
      <c r="C121" s="137" t="str">
        <f>CONCATENATE(B116," ",C116)</f>
        <v>766 Konstrukce truhlářské</v>
      </c>
      <c r="D121" s="138"/>
      <c r="E121" s="139"/>
      <c r="F121" s="140"/>
      <c r="G121" s="141">
        <f>SUM(G116:G120)</f>
        <v>0</v>
      </c>
      <c r="O121" s="120">
        <v>4</v>
      </c>
      <c r="BA121" s="142">
        <f>SUM(BA116:BA120)</f>
        <v>0</v>
      </c>
      <c r="BB121" s="142">
        <f>SUM(BB116:BB120)</f>
        <v>0</v>
      </c>
      <c r="BC121" s="142">
        <f>SUM(BC116:BC120)</f>
        <v>0</v>
      </c>
      <c r="BD121" s="142">
        <f>SUM(BD116:BD120)</f>
        <v>0</v>
      </c>
      <c r="BE121" s="142">
        <f>SUM(BE116:BE120)</f>
        <v>0</v>
      </c>
    </row>
    <row r="122" spans="1:104" x14ac:dyDescent="0.2">
      <c r="A122" s="113" t="s">
        <v>55</v>
      </c>
      <c r="B122" s="114" t="s">
        <v>230</v>
      </c>
      <c r="C122" s="115" t="s">
        <v>231</v>
      </c>
      <c r="D122" s="116"/>
      <c r="E122" s="117"/>
      <c r="F122" s="117"/>
      <c r="G122" s="118"/>
      <c r="H122" s="119"/>
      <c r="I122" s="119"/>
      <c r="O122" s="120">
        <v>1</v>
      </c>
    </row>
    <row r="123" spans="1:104" ht="22.5" x14ac:dyDescent="0.2">
      <c r="A123" s="121">
        <v>55</v>
      </c>
      <c r="B123" s="122" t="s">
        <v>232</v>
      </c>
      <c r="C123" s="123" t="s">
        <v>233</v>
      </c>
      <c r="D123" s="124" t="s">
        <v>78</v>
      </c>
      <c r="E123" s="125">
        <v>47</v>
      </c>
      <c r="F123" s="125"/>
      <c r="G123" s="126">
        <f>E123*F123</f>
        <v>0</v>
      </c>
      <c r="O123" s="120">
        <v>2</v>
      </c>
      <c r="AA123" s="98">
        <v>1</v>
      </c>
      <c r="AB123" s="98">
        <v>1</v>
      </c>
      <c r="AC123" s="98">
        <v>1</v>
      </c>
      <c r="AZ123" s="98">
        <v>2</v>
      </c>
      <c r="BA123" s="98">
        <f>IF(AZ123=1,G123,0)</f>
        <v>0</v>
      </c>
      <c r="BB123" s="98">
        <f>IF(AZ123=2,G123,0)</f>
        <v>0</v>
      </c>
      <c r="BC123" s="98">
        <f>IF(AZ123=3,G123,0)</f>
        <v>0</v>
      </c>
      <c r="BD123" s="98">
        <f>IF(AZ123=4,G123,0)</f>
        <v>0</v>
      </c>
      <c r="BE123" s="98">
        <f>IF(AZ123=5,G123,0)</f>
        <v>0</v>
      </c>
      <c r="CA123" s="127">
        <v>1</v>
      </c>
      <c r="CB123" s="127">
        <v>1</v>
      </c>
      <c r="CZ123" s="98">
        <v>0</v>
      </c>
    </row>
    <row r="124" spans="1:104" x14ac:dyDescent="0.2">
      <c r="A124" s="128"/>
      <c r="B124" s="129"/>
      <c r="C124" s="198" t="s">
        <v>234</v>
      </c>
      <c r="D124" s="199"/>
      <c r="E124" s="199"/>
      <c r="F124" s="199"/>
      <c r="G124" s="200"/>
      <c r="L124" s="130" t="s">
        <v>234</v>
      </c>
      <c r="O124" s="120">
        <v>3</v>
      </c>
    </row>
    <row r="125" spans="1:104" x14ac:dyDescent="0.2">
      <c r="A125" s="128"/>
      <c r="B125" s="129"/>
      <c r="C125" s="198" t="s">
        <v>92</v>
      </c>
      <c r="D125" s="199"/>
      <c r="E125" s="199"/>
      <c r="F125" s="199"/>
      <c r="G125" s="200"/>
      <c r="L125" s="130" t="s">
        <v>92</v>
      </c>
      <c r="O125" s="120">
        <v>3</v>
      </c>
    </row>
    <row r="126" spans="1:104" x14ac:dyDescent="0.2">
      <c r="A126" s="121">
        <v>56</v>
      </c>
      <c r="B126" s="122" t="s">
        <v>235</v>
      </c>
      <c r="C126" s="123" t="s">
        <v>236</v>
      </c>
      <c r="D126" s="124" t="s">
        <v>160</v>
      </c>
      <c r="E126" s="125">
        <v>1</v>
      </c>
      <c r="F126" s="125"/>
      <c r="G126" s="126">
        <f>E126*F126</f>
        <v>0</v>
      </c>
      <c r="O126" s="120">
        <v>2</v>
      </c>
      <c r="AA126" s="98">
        <v>1</v>
      </c>
      <c r="AB126" s="98">
        <v>1</v>
      </c>
      <c r="AC126" s="98">
        <v>1</v>
      </c>
      <c r="AZ126" s="98">
        <v>2</v>
      </c>
      <c r="BA126" s="98">
        <f>IF(AZ126=1,G126,0)</f>
        <v>0</v>
      </c>
      <c r="BB126" s="98">
        <f>IF(AZ126=2,G126,0)</f>
        <v>0</v>
      </c>
      <c r="BC126" s="98">
        <f>IF(AZ126=3,G126,0)</f>
        <v>0</v>
      </c>
      <c r="BD126" s="98">
        <f>IF(AZ126=4,G126,0)</f>
        <v>0</v>
      </c>
      <c r="BE126" s="98">
        <f>IF(AZ126=5,G126,0)</f>
        <v>0</v>
      </c>
      <c r="CA126" s="127">
        <v>1</v>
      </c>
      <c r="CB126" s="127">
        <v>1</v>
      </c>
      <c r="CZ126" s="98">
        <v>0</v>
      </c>
    </row>
    <row r="127" spans="1:104" x14ac:dyDescent="0.2">
      <c r="A127" s="121">
        <v>57</v>
      </c>
      <c r="B127" s="122" t="s">
        <v>237</v>
      </c>
      <c r="C127" s="123" t="s">
        <v>238</v>
      </c>
      <c r="D127" s="124" t="s">
        <v>160</v>
      </c>
      <c r="E127" s="125">
        <v>1</v>
      </c>
      <c r="F127" s="125"/>
      <c r="G127" s="126">
        <f>E127*F127</f>
        <v>0</v>
      </c>
      <c r="O127" s="120">
        <v>2</v>
      </c>
      <c r="AA127" s="98">
        <v>1</v>
      </c>
      <c r="AB127" s="98">
        <v>1</v>
      </c>
      <c r="AC127" s="98">
        <v>1</v>
      </c>
      <c r="AZ127" s="98">
        <v>2</v>
      </c>
      <c r="BA127" s="98">
        <f>IF(AZ127=1,G127,0)</f>
        <v>0</v>
      </c>
      <c r="BB127" s="98">
        <f>IF(AZ127=2,G127,0)</f>
        <v>0</v>
      </c>
      <c r="BC127" s="98">
        <f>IF(AZ127=3,G127,0)</f>
        <v>0</v>
      </c>
      <c r="BD127" s="98">
        <f>IF(AZ127=4,G127,0)</f>
        <v>0</v>
      </c>
      <c r="BE127" s="98">
        <f>IF(AZ127=5,G127,0)</f>
        <v>0</v>
      </c>
      <c r="CA127" s="127">
        <v>1</v>
      </c>
      <c r="CB127" s="127">
        <v>1</v>
      </c>
      <c r="CZ127" s="98">
        <v>0</v>
      </c>
    </row>
    <row r="128" spans="1:104" x14ac:dyDescent="0.2">
      <c r="A128" s="121">
        <v>58</v>
      </c>
      <c r="B128" s="122" t="s">
        <v>239</v>
      </c>
      <c r="C128" s="123" t="s">
        <v>240</v>
      </c>
      <c r="D128" s="124" t="s">
        <v>56</v>
      </c>
      <c r="E128" s="125">
        <v>2</v>
      </c>
      <c r="F128" s="125"/>
      <c r="G128" s="126">
        <f>E128*F128</f>
        <v>0</v>
      </c>
      <c r="O128" s="120">
        <v>2</v>
      </c>
      <c r="AA128" s="98">
        <v>1</v>
      </c>
      <c r="AB128" s="98">
        <v>1</v>
      </c>
      <c r="AC128" s="98">
        <v>1</v>
      </c>
      <c r="AZ128" s="98">
        <v>2</v>
      </c>
      <c r="BA128" s="98">
        <f>IF(AZ128=1,G128,0)</f>
        <v>0</v>
      </c>
      <c r="BB128" s="98">
        <f>IF(AZ128=2,G128,0)</f>
        <v>0</v>
      </c>
      <c r="BC128" s="98">
        <f>IF(AZ128=3,G128,0)</f>
        <v>0</v>
      </c>
      <c r="BD128" s="98">
        <f>IF(AZ128=4,G128,0)</f>
        <v>0</v>
      </c>
      <c r="BE128" s="98">
        <f>IF(AZ128=5,G128,0)</f>
        <v>0</v>
      </c>
      <c r="CA128" s="127">
        <v>1</v>
      </c>
      <c r="CB128" s="127">
        <v>1</v>
      </c>
      <c r="CZ128" s="98">
        <v>0</v>
      </c>
    </row>
    <row r="129" spans="1:104" ht="22.5" x14ac:dyDescent="0.2">
      <c r="A129" s="121">
        <v>59</v>
      </c>
      <c r="B129" s="122" t="s">
        <v>66</v>
      </c>
      <c r="C129" s="123" t="s">
        <v>241</v>
      </c>
      <c r="D129" s="124"/>
      <c r="E129" s="125">
        <v>0</v>
      </c>
      <c r="F129" s="125">
        <v>0</v>
      </c>
      <c r="G129" s="126">
        <f>E129*F129</f>
        <v>0</v>
      </c>
      <c r="O129" s="120">
        <v>2</v>
      </c>
      <c r="AA129" s="98">
        <v>12</v>
      </c>
      <c r="AB129" s="98">
        <v>0</v>
      </c>
      <c r="AC129" s="98">
        <v>81</v>
      </c>
      <c r="AZ129" s="98">
        <v>2</v>
      </c>
      <c r="BA129" s="98">
        <f>IF(AZ129=1,G129,0)</f>
        <v>0</v>
      </c>
      <c r="BB129" s="98">
        <f>IF(AZ129=2,G129,0)</f>
        <v>0</v>
      </c>
      <c r="BC129" s="98">
        <f>IF(AZ129=3,G129,0)</f>
        <v>0</v>
      </c>
      <c r="BD129" s="98">
        <f>IF(AZ129=4,G129,0)</f>
        <v>0</v>
      </c>
      <c r="BE129" s="98">
        <f>IF(AZ129=5,G129,0)</f>
        <v>0</v>
      </c>
      <c r="CA129" s="127">
        <v>12</v>
      </c>
      <c r="CB129" s="127">
        <v>0</v>
      </c>
      <c r="CZ129" s="98">
        <v>0</v>
      </c>
    </row>
    <row r="130" spans="1:104" x14ac:dyDescent="0.2">
      <c r="A130" s="121">
        <v>60</v>
      </c>
      <c r="B130" s="122" t="s">
        <v>228</v>
      </c>
      <c r="C130" s="123" t="s">
        <v>242</v>
      </c>
      <c r="D130" s="124"/>
      <c r="E130" s="125">
        <v>0</v>
      </c>
      <c r="F130" s="125">
        <v>0</v>
      </c>
      <c r="G130" s="126">
        <f>E130*F130</f>
        <v>0</v>
      </c>
      <c r="O130" s="120">
        <v>2</v>
      </c>
      <c r="AA130" s="98">
        <v>12</v>
      </c>
      <c r="AB130" s="98">
        <v>0</v>
      </c>
      <c r="AC130" s="98">
        <v>82</v>
      </c>
      <c r="AZ130" s="98">
        <v>2</v>
      </c>
      <c r="BA130" s="98">
        <f>IF(AZ130=1,G130,0)</f>
        <v>0</v>
      </c>
      <c r="BB130" s="98">
        <f>IF(AZ130=2,G130,0)</f>
        <v>0</v>
      </c>
      <c r="BC130" s="98">
        <f>IF(AZ130=3,G130,0)</f>
        <v>0</v>
      </c>
      <c r="BD130" s="98">
        <f>IF(AZ130=4,G130,0)</f>
        <v>0</v>
      </c>
      <c r="BE130" s="98">
        <f>IF(AZ130=5,G130,0)</f>
        <v>0</v>
      </c>
      <c r="CA130" s="127">
        <v>12</v>
      </c>
      <c r="CB130" s="127">
        <v>0</v>
      </c>
      <c r="CZ130" s="98">
        <v>0</v>
      </c>
    </row>
    <row r="131" spans="1:104" x14ac:dyDescent="0.2">
      <c r="A131" s="135"/>
      <c r="B131" s="136" t="s">
        <v>57</v>
      </c>
      <c r="C131" s="137" t="str">
        <f>CONCATENATE(B122," ",C122)</f>
        <v>767 Konstrukce zámečnické</v>
      </c>
      <c r="D131" s="138"/>
      <c r="E131" s="139"/>
      <c r="F131" s="140"/>
      <c r="G131" s="141">
        <f>SUM(G122:G130)</f>
        <v>0</v>
      </c>
      <c r="O131" s="120">
        <v>4</v>
      </c>
      <c r="BA131" s="142">
        <f>SUM(BA122:BA130)</f>
        <v>0</v>
      </c>
      <c r="BB131" s="142">
        <f>SUM(BB122:BB130)</f>
        <v>0</v>
      </c>
      <c r="BC131" s="142">
        <f>SUM(BC122:BC130)</f>
        <v>0</v>
      </c>
      <c r="BD131" s="142">
        <f>SUM(BD122:BD130)</f>
        <v>0</v>
      </c>
      <c r="BE131" s="142">
        <f>SUM(BE122:BE130)</f>
        <v>0</v>
      </c>
    </row>
    <row r="132" spans="1:104" x14ac:dyDescent="0.2">
      <c r="A132" s="113" t="s">
        <v>55</v>
      </c>
      <c r="B132" s="114" t="s">
        <v>243</v>
      </c>
      <c r="C132" s="115" t="s">
        <v>244</v>
      </c>
      <c r="D132" s="116"/>
      <c r="E132" s="117"/>
      <c r="F132" s="117"/>
      <c r="G132" s="118"/>
      <c r="H132" s="119"/>
      <c r="I132" s="119"/>
      <c r="O132" s="120">
        <v>1</v>
      </c>
    </row>
    <row r="133" spans="1:104" ht="22.5" x14ac:dyDescent="0.2">
      <c r="A133" s="121">
        <v>61</v>
      </c>
      <c r="B133" s="122" t="s">
        <v>245</v>
      </c>
      <c r="C133" s="123" t="s">
        <v>246</v>
      </c>
      <c r="D133" s="124" t="s">
        <v>56</v>
      </c>
      <c r="E133" s="125">
        <v>1</v>
      </c>
      <c r="F133" s="125"/>
      <c r="G133" s="126">
        <f>E133*F133</f>
        <v>0</v>
      </c>
      <c r="O133" s="120">
        <v>2</v>
      </c>
      <c r="AA133" s="98">
        <v>1</v>
      </c>
      <c r="AB133" s="98">
        <v>7</v>
      </c>
      <c r="AC133" s="98">
        <v>7</v>
      </c>
      <c r="AZ133" s="98">
        <v>2</v>
      </c>
      <c r="BA133" s="98">
        <f>IF(AZ133=1,G133,0)</f>
        <v>0</v>
      </c>
      <c r="BB133" s="98">
        <f>IF(AZ133=2,G133,0)</f>
        <v>0</v>
      </c>
      <c r="BC133" s="98">
        <f>IF(AZ133=3,G133,0)</f>
        <v>0</v>
      </c>
      <c r="BD133" s="98">
        <f>IF(AZ133=4,G133,0)</f>
        <v>0</v>
      </c>
      <c r="BE133" s="98">
        <f>IF(AZ133=5,G133,0)</f>
        <v>0</v>
      </c>
      <c r="CA133" s="127">
        <v>1</v>
      </c>
      <c r="CB133" s="127">
        <v>7</v>
      </c>
      <c r="CZ133" s="98">
        <v>0</v>
      </c>
    </row>
    <row r="134" spans="1:104" s="156" customFormat="1" ht="22.5" x14ac:dyDescent="0.2">
      <c r="A134" s="152">
        <v>62</v>
      </c>
      <c r="B134" s="150" t="s">
        <v>381</v>
      </c>
      <c r="C134" s="151" t="s">
        <v>389</v>
      </c>
      <c r="D134" s="153" t="s">
        <v>56</v>
      </c>
      <c r="E134" s="154">
        <v>1</v>
      </c>
      <c r="F134" s="154"/>
      <c r="G134" s="155"/>
      <c r="O134" s="157"/>
      <c r="CA134" s="158"/>
      <c r="CB134" s="158"/>
    </row>
    <row r="135" spans="1:104" s="156" customFormat="1" x14ac:dyDescent="0.2">
      <c r="A135" s="152">
        <v>63</v>
      </c>
      <c r="B135" s="150" t="s">
        <v>381</v>
      </c>
      <c r="C135" s="151" t="s">
        <v>380</v>
      </c>
      <c r="D135" s="153" t="s">
        <v>56</v>
      </c>
      <c r="E135" s="154">
        <v>18</v>
      </c>
      <c r="F135" s="154"/>
      <c r="G135" s="155"/>
      <c r="O135" s="157"/>
      <c r="CA135" s="158"/>
      <c r="CB135" s="158"/>
    </row>
    <row r="136" spans="1:104" ht="22.5" x14ac:dyDescent="0.2">
      <c r="A136" s="121">
        <v>64</v>
      </c>
      <c r="B136" s="122" t="s">
        <v>66</v>
      </c>
      <c r="C136" s="123" t="s">
        <v>247</v>
      </c>
      <c r="D136" s="124"/>
      <c r="E136" s="125">
        <v>0</v>
      </c>
      <c r="F136" s="125">
        <v>0</v>
      </c>
      <c r="G136" s="126">
        <f>E136*F136</f>
        <v>0</v>
      </c>
      <c r="O136" s="120">
        <v>2</v>
      </c>
      <c r="AA136" s="98">
        <v>12</v>
      </c>
      <c r="AB136" s="98">
        <v>0</v>
      </c>
      <c r="AC136" s="98">
        <v>141</v>
      </c>
      <c r="AZ136" s="98">
        <v>2</v>
      </c>
      <c r="BA136" s="98">
        <f>IF(AZ136=1,G136,0)</f>
        <v>0</v>
      </c>
      <c r="BB136" s="98">
        <f>IF(AZ136=2,G136,0)</f>
        <v>0</v>
      </c>
      <c r="BC136" s="98">
        <f>IF(AZ136=3,G136,0)</f>
        <v>0</v>
      </c>
      <c r="BD136" s="98">
        <f>IF(AZ136=4,G136,0)</f>
        <v>0</v>
      </c>
      <c r="BE136" s="98">
        <f>IF(AZ136=5,G136,0)</f>
        <v>0</v>
      </c>
      <c r="CA136" s="127">
        <v>12</v>
      </c>
      <c r="CB136" s="127">
        <v>0</v>
      </c>
      <c r="CZ136" s="98">
        <v>0</v>
      </c>
    </row>
    <row r="137" spans="1:104" x14ac:dyDescent="0.2">
      <c r="A137" s="121">
        <v>65</v>
      </c>
      <c r="B137" s="122" t="s">
        <v>228</v>
      </c>
      <c r="C137" s="123" t="s">
        <v>248</v>
      </c>
      <c r="D137" s="124"/>
      <c r="E137" s="125">
        <v>0</v>
      </c>
      <c r="F137" s="125">
        <v>0</v>
      </c>
      <c r="G137" s="126">
        <f>E137*F137</f>
        <v>0</v>
      </c>
      <c r="O137" s="120">
        <v>2</v>
      </c>
      <c r="AA137" s="98">
        <v>12</v>
      </c>
      <c r="AB137" s="98">
        <v>0</v>
      </c>
      <c r="AC137" s="98">
        <v>142</v>
      </c>
      <c r="AZ137" s="98">
        <v>2</v>
      </c>
      <c r="BA137" s="98">
        <f>IF(AZ137=1,G137,0)</f>
        <v>0</v>
      </c>
      <c r="BB137" s="98">
        <f>IF(AZ137=2,G137,0)</f>
        <v>0</v>
      </c>
      <c r="BC137" s="98">
        <f>IF(AZ137=3,G137,0)</f>
        <v>0</v>
      </c>
      <c r="BD137" s="98">
        <f>IF(AZ137=4,G137,0)</f>
        <v>0</v>
      </c>
      <c r="BE137" s="98">
        <f>IF(AZ137=5,G137,0)</f>
        <v>0</v>
      </c>
      <c r="CA137" s="127">
        <v>12</v>
      </c>
      <c r="CB137" s="127">
        <v>0</v>
      </c>
      <c r="CZ137" s="98">
        <v>0</v>
      </c>
    </row>
    <row r="138" spans="1:104" x14ac:dyDescent="0.2">
      <c r="A138" s="135"/>
      <c r="B138" s="136" t="s">
        <v>57</v>
      </c>
      <c r="C138" s="137" t="str">
        <f>CONCATENATE(B132," ",C132)</f>
        <v>768 Požární výrobky</v>
      </c>
      <c r="D138" s="138"/>
      <c r="E138" s="139"/>
      <c r="F138" s="140"/>
      <c r="G138" s="141">
        <f>SUM(G132:G137)</f>
        <v>0</v>
      </c>
      <c r="O138" s="120">
        <v>4</v>
      </c>
      <c r="BA138" s="142">
        <f>SUM(BA132:BA137)</f>
        <v>0</v>
      </c>
      <c r="BB138" s="142">
        <f>SUM(BB132:BB137)</f>
        <v>0</v>
      </c>
      <c r="BC138" s="142">
        <f>SUM(BC132:BC137)</f>
        <v>0</v>
      </c>
      <c r="BD138" s="142">
        <f>SUM(BD132:BD137)</f>
        <v>0</v>
      </c>
      <c r="BE138" s="142">
        <f>SUM(BE132:BE137)</f>
        <v>0</v>
      </c>
    </row>
    <row r="139" spans="1:104" x14ac:dyDescent="0.2">
      <c r="A139" s="113" t="s">
        <v>55</v>
      </c>
      <c r="B139" s="114" t="s">
        <v>249</v>
      </c>
      <c r="C139" s="115" t="s">
        <v>250</v>
      </c>
      <c r="D139" s="116"/>
      <c r="E139" s="117"/>
      <c r="F139" s="117"/>
      <c r="G139" s="118"/>
      <c r="H139" s="119"/>
      <c r="I139" s="119"/>
      <c r="O139" s="120">
        <v>1</v>
      </c>
    </row>
    <row r="140" spans="1:104" ht="22.5" x14ac:dyDescent="0.2">
      <c r="A140" s="121">
        <v>66</v>
      </c>
      <c r="B140" s="122" t="s">
        <v>251</v>
      </c>
      <c r="C140" s="123" t="s">
        <v>252</v>
      </c>
      <c r="D140" s="124" t="s">
        <v>56</v>
      </c>
      <c r="E140" s="125">
        <v>16</v>
      </c>
      <c r="F140" s="125"/>
      <c r="G140" s="126">
        <f>E140*F140</f>
        <v>0</v>
      </c>
      <c r="O140" s="120">
        <v>2</v>
      </c>
      <c r="AA140" s="98">
        <v>12</v>
      </c>
      <c r="AB140" s="98">
        <v>0</v>
      </c>
      <c r="AC140" s="98">
        <v>90</v>
      </c>
      <c r="AZ140" s="98">
        <v>2</v>
      </c>
      <c r="BA140" s="98">
        <f>IF(AZ140=1,G140,0)</f>
        <v>0</v>
      </c>
      <c r="BB140" s="98">
        <f>IF(AZ140=2,G140,0)</f>
        <v>0</v>
      </c>
      <c r="BC140" s="98">
        <f>IF(AZ140=3,G140,0)</f>
        <v>0</v>
      </c>
      <c r="BD140" s="98">
        <f>IF(AZ140=4,G140,0)</f>
        <v>0</v>
      </c>
      <c r="BE140" s="98">
        <f>IF(AZ140=5,G140,0)</f>
        <v>0</v>
      </c>
      <c r="CA140" s="127">
        <v>12</v>
      </c>
      <c r="CB140" s="127">
        <v>0</v>
      </c>
      <c r="CZ140" s="98">
        <v>0</v>
      </c>
    </row>
    <row r="141" spans="1:104" ht="22.5" x14ac:dyDescent="0.2">
      <c r="A141" s="121">
        <v>67</v>
      </c>
      <c r="B141" s="122" t="s">
        <v>253</v>
      </c>
      <c r="C141" s="123" t="s">
        <v>254</v>
      </c>
      <c r="D141" s="124" t="s">
        <v>78</v>
      </c>
      <c r="E141" s="125">
        <v>97.702200000000005</v>
      </c>
      <c r="F141" s="125"/>
      <c r="G141" s="126">
        <f>E141*F141</f>
        <v>0</v>
      </c>
      <c r="O141" s="120">
        <v>2</v>
      </c>
      <c r="AA141" s="98">
        <v>12</v>
      </c>
      <c r="AB141" s="98">
        <v>0</v>
      </c>
      <c r="AC141" s="98">
        <v>93</v>
      </c>
      <c r="AZ141" s="98">
        <v>2</v>
      </c>
      <c r="BA141" s="98">
        <f>IF(AZ141=1,G141,0)</f>
        <v>0</v>
      </c>
      <c r="BB141" s="98">
        <f>IF(AZ141=2,G141,0)</f>
        <v>0</v>
      </c>
      <c r="BC141" s="98">
        <f>IF(AZ141=3,G141,0)</f>
        <v>0</v>
      </c>
      <c r="BD141" s="98">
        <f>IF(AZ141=4,G141,0)</f>
        <v>0</v>
      </c>
      <c r="BE141" s="98">
        <f>IF(AZ141=5,G141,0)</f>
        <v>0</v>
      </c>
      <c r="CA141" s="127">
        <v>12</v>
      </c>
      <c r="CB141" s="127">
        <v>0</v>
      </c>
      <c r="CZ141" s="98">
        <v>0</v>
      </c>
    </row>
    <row r="142" spans="1:104" ht="22.5" x14ac:dyDescent="0.2">
      <c r="A142" s="128"/>
      <c r="B142" s="131"/>
      <c r="C142" s="188" t="s">
        <v>255</v>
      </c>
      <c r="D142" s="189"/>
      <c r="E142" s="132">
        <v>97.702200000000005</v>
      </c>
      <c r="F142" s="133"/>
      <c r="G142" s="134"/>
      <c r="M142" s="130" t="s">
        <v>255</v>
      </c>
      <c r="O142" s="120"/>
    </row>
    <row r="143" spans="1:104" ht="22.5" x14ac:dyDescent="0.2">
      <c r="A143" s="121">
        <v>68</v>
      </c>
      <c r="B143" s="122" t="s">
        <v>256</v>
      </c>
      <c r="C143" s="123" t="s">
        <v>384</v>
      </c>
      <c r="D143" s="124" t="s">
        <v>56</v>
      </c>
      <c r="E143" s="125">
        <v>73</v>
      </c>
      <c r="F143" s="125"/>
      <c r="G143" s="126">
        <f>E143*F143</f>
        <v>0</v>
      </c>
      <c r="O143" s="120">
        <v>2</v>
      </c>
      <c r="AA143" s="98">
        <v>12</v>
      </c>
      <c r="AB143" s="98">
        <v>0</v>
      </c>
      <c r="AC143" s="98">
        <v>119</v>
      </c>
      <c r="AZ143" s="98">
        <v>2</v>
      </c>
      <c r="BA143" s="98">
        <f>IF(AZ143=1,G143,0)</f>
        <v>0</v>
      </c>
      <c r="BB143" s="98">
        <f>IF(AZ143=2,G143,0)</f>
        <v>0</v>
      </c>
      <c r="BC143" s="98">
        <f>IF(AZ143=3,G143,0)</f>
        <v>0</v>
      </c>
      <c r="BD143" s="98">
        <f>IF(AZ143=4,G143,0)</f>
        <v>0</v>
      </c>
      <c r="BE143" s="98">
        <f>IF(AZ143=5,G143,0)</f>
        <v>0</v>
      </c>
      <c r="CA143" s="127">
        <v>12</v>
      </c>
      <c r="CB143" s="127">
        <v>0</v>
      </c>
      <c r="CZ143" s="98">
        <v>0</v>
      </c>
    </row>
    <row r="144" spans="1:104" x14ac:dyDescent="0.2">
      <c r="A144" s="121">
        <v>69</v>
      </c>
      <c r="B144" s="122" t="s">
        <v>257</v>
      </c>
      <c r="C144" s="123" t="s">
        <v>258</v>
      </c>
      <c r="D144" s="124" t="s">
        <v>72</v>
      </c>
      <c r="E144" s="125">
        <v>50</v>
      </c>
      <c r="F144" s="125"/>
      <c r="G144" s="126">
        <f>E144*F144</f>
        <v>0</v>
      </c>
      <c r="O144" s="120">
        <v>2</v>
      </c>
      <c r="AA144" s="98">
        <v>12</v>
      </c>
      <c r="AB144" s="98">
        <v>0</v>
      </c>
      <c r="AC144" s="98">
        <v>120</v>
      </c>
      <c r="AZ144" s="98">
        <v>2</v>
      </c>
      <c r="BA144" s="98">
        <f>IF(AZ144=1,G144,0)</f>
        <v>0</v>
      </c>
      <c r="BB144" s="98">
        <f>IF(AZ144=2,G144,0)</f>
        <v>0</v>
      </c>
      <c r="BC144" s="98">
        <f>IF(AZ144=3,G144,0)</f>
        <v>0</v>
      </c>
      <c r="BD144" s="98">
        <f>IF(AZ144=4,G144,0)</f>
        <v>0</v>
      </c>
      <c r="BE144" s="98">
        <f>IF(AZ144=5,G144,0)</f>
        <v>0</v>
      </c>
      <c r="CA144" s="127">
        <v>12</v>
      </c>
      <c r="CB144" s="127">
        <v>0</v>
      </c>
      <c r="CZ144" s="98">
        <v>0</v>
      </c>
    </row>
    <row r="145" spans="1:104" x14ac:dyDescent="0.2">
      <c r="A145" s="121">
        <v>70</v>
      </c>
      <c r="B145" s="122" t="s">
        <v>259</v>
      </c>
      <c r="C145" s="123" t="s">
        <v>260</v>
      </c>
      <c r="D145" s="124" t="s">
        <v>56</v>
      </c>
      <c r="E145" s="125">
        <v>12</v>
      </c>
      <c r="F145" s="125"/>
      <c r="G145" s="126">
        <f>E145*F145</f>
        <v>0</v>
      </c>
      <c r="O145" s="120">
        <v>2</v>
      </c>
      <c r="AA145" s="98">
        <v>12</v>
      </c>
      <c r="AB145" s="98">
        <v>0</v>
      </c>
      <c r="AC145" s="98">
        <v>121</v>
      </c>
      <c r="AZ145" s="98">
        <v>2</v>
      </c>
      <c r="BA145" s="98">
        <f>IF(AZ145=1,G145,0)</f>
        <v>0</v>
      </c>
      <c r="BB145" s="98">
        <f>IF(AZ145=2,G145,0)</f>
        <v>0</v>
      </c>
      <c r="BC145" s="98">
        <f>IF(AZ145=3,G145,0)</f>
        <v>0</v>
      </c>
      <c r="BD145" s="98">
        <f>IF(AZ145=4,G145,0)</f>
        <v>0</v>
      </c>
      <c r="BE145" s="98">
        <f>IF(AZ145=5,G145,0)</f>
        <v>0</v>
      </c>
      <c r="CA145" s="127">
        <v>12</v>
      </c>
      <c r="CB145" s="127">
        <v>0</v>
      </c>
      <c r="CZ145" s="98">
        <v>0</v>
      </c>
    </row>
    <row r="146" spans="1:104" ht="22.5" x14ac:dyDescent="0.2">
      <c r="A146" s="121">
        <v>71</v>
      </c>
      <c r="B146" s="122" t="s">
        <v>66</v>
      </c>
      <c r="C146" s="123" t="s">
        <v>261</v>
      </c>
      <c r="D146" s="124"/>
      <c r="E146" s="125">
        <v>0</v>
      </c>
      <c r="F146" s="125">
        <v>0</v>
      </c>
      <c r="G146" s="126">
        <f>E146*F146</f>
        <v>0</v>
      </c>
      <c r="O146" s="120">
        <v>2</v>
      </c>
      <c r="AA146" s="98">
        <v>12</v>
      </c>
      <c r="AB146" s="98">
        <v>0</v>
      </c>
      <c r="AC146" s="98">
        <v>91</v>
      </c>
      <c r="AZ146" s="98">
        <v>2</v>
      </c>
      <c r="BA146" s="98">
        <f>IF(AZ146=1,G146,0)</f>
        <v>0</v>
      </c>
      <c r="BB146" s="98">
        <f>IF(AZ146=2,G146,0)</f>
        <v>0</v>
      </c>
      <c r="BC146" s="98">
        <f>IF(AZ146=3,G146,0)</f>
        <v>0</v>
      </c>
      <c r="BD146" s="98">
        <f>IF(AZ146=4,G146,0)</f>
        <v>0</v>
      </c>
      <c r="BE146" s="98">
        <f>IF(AZ146=5,G146,0)</f>
        <v>0</v>
      </c>
      <c r="CA146" s="127">
        <v>12</v>
      </c>
      <c r="CB146" s="127">
        <v>0</v>
      </c>
      <c r="CZ146" s="98">
        <v>0</v>
      </c>
    </row>
    <row r="147" spans="1:104" x14ac:dyDescent="0.2">
      <c r="A147" s="121">
        <v>72</v>
      </c>
      <c r="B147" s="122" t="s">
        <v>228</v>
      </c>
      <c r="C147" s="123" t="s">
        <v>262</v>
      </c>
      <c r="D147" s="124"/>
      <c r="E147" s="125">
        <v>0</v>
      </c>
      <c r="F147" s="125">
        <v>0</v>
      </c>
      <c r="G147" s="126">
        <f>E147*F147</f>
        <v>0</v>
      </c>
      <c r="O147" s="120">
        <v>2</v>
      </c>
      <c r="AA147" s="98">
        <v>12</v>
      </c>
      <c r="AB147" s="98">
        <v>0</v>
      </c>
      <c r="AC147" s="98">
        <v>92</v>
      </c>
      <c r="AZ147" s="98">
        <v>2</v>
      </c>
      <c r="BA147" s="98">
        <f>IF(AZ147=1,G147,0)</f>
        <v>0</v>
      </c>
      <c r="BB147" s="98">
        <f>IF(AZ147=2,G147,0)</f>
        <v>0</v>
      </c>
      <c r="BC147" s="98">
        <f>IF(AZ147=3,G147,0)</f>
        <v>0</v>
      </c>
      <c r="BD147" s="98">
        <f>IF(AZ147=4,G147,0)</f>
        <v>0</v>
      </c>
      <c r="BE147" s="98">
        <f>IF(AZ147=5,G147,0)</f>
        <v>0</v>
      </c>
      <c r="CA147" s="127">
        <v>12</v>
      </c>
      <c r="CB147" s="127">
        <v>0</v>
      </c>
      <c r="CZ147" s="98">
        <v>0</v>
      </c>
    </row>
    <row r="148" spans="1:104" x14ac:dyDescent="0.2">
      <c r="A148" s="135"/>
      <c r="B148" s="136" t="s">
        <v>57</v>
      </c>
      <c r="C148" s="137" t="str">
        <f>CONCATENATE(B139," ",C139)</f>
        <v>770 Ostatní výrobky</v>
      </c>
      <c r="D148" s="138"/>
      <c r="E148" s="139"/>
      <c r="F148" s="140"/>
      <c r="G148" s="141">
        <f>SUM(G139:G147)</f>
        <v>0</v>
      </c>
      <c r="O148" s="120">
        <v>4</v>
      </c>
      <c r="BA148" s="142">
        <f>SUM(BA139:BA147)</f>
        <v>0</v>
      </c>
      <c r="BB148" s="142">
        <f>SUM(BB139:BB147)</f>
        <v>0</v>
      </c>
      <c r="BC148" s="142">
        <f>SUM(BC139:BC147)</f>
        <v>0</v>
      </c>
      <c r="BD148" s="142">
        <f>SUM(BD139:BD147)</f>
        <v>0</v>
      </c>
      <c r="BE148" s="142">
        <f>SUM(BE139:BE147)</f>
        <v>0</v>
      </c>
    </row>
    <row r="149" spans="1:104" x14ac:dyDescent="0.2">
      <c r="A149" s="113" t="s">
        <v>55</v>
      </c>
      <c r="B149" s="114" t="s">
        <v>263</v>
      </c>
      <c r="C149" s="115" t="s">
        <v>264</v>
      </c>
      <c r="D149" s="116"/>
      <c r="E149" s="117"/>
      <c r="F149" s="117"/>
      <c r="G149" s="118"/>
      <c r="H149" s="119"/>
      <c r="I149" s="119"/>
      <c r="O149" s="120">
        <v>1</v>
      </c>
    </row>
    <row r="150" spans="1:104" x14ac:dyDescent="0.2">
      <c r="A150" s="121">
        <v>73</v>
      </c>
      <c r="B150" s="122" t="s">
        <v>265</v>
      </c>
      <c r="C150" s="123" t="s">
        <v>266</v>
      </c>
      <c r="D150" s="124" t="s">
        <v>72</v>
      </c>
      <c r="E150" s="125">
        <v>3.2</v>
      </c>
      <c r="F150" s="125"/>
      <c r="G150" s="126">
        <f>E150*F150</f>
        <v>0</v>
      </c>
      <c r="O150" s="120">
        <v>2</v>
      </c>
      <c r="AA150" s="98">
        <v>1</v>
      </c>
      <c r="AB150" s="98">
        <v>7</v>
      </c>
      <c r="AC150" s="98">
        <v>7</v>
      </c>
      <c r="AZ150" s="98">
        <v>2</v>
      </c>
      <c r="BA150" s="98">
        <f>IF(AZ150=1,G150,0)</f>
        <v>0</v>
      </c>
      <c r="BB150" s="98">
        <f>IF(AZ150=2,G150,0)</f>
        <v>0</v>
      </c>
      <c r="BC150" s="98">
        <f>IF(AZ150=3,G150,0)</f>
        <v>0</v>
      </c>
      <c r="BD150" s="98">
        <f>IF(AZ150=4,G150,0)</f>
        <v>0</v>
      </c>
      <c r="BE150" s="98">
        <f>IF(AZ150=5,G150,0)</f>
        <v>0</v>
      </c>
      <c r="CA150" s="127">
        <v>1</v>
      </c>
      <c r="CB150" s="127">
        <v>7</v>
      </c>
      <c r="CZ150" s="98">
        <v>0</v>
      </c>
    </row>
    <row r="151" spans="1:104" x14ac:dyDescent="0.2">
      <c r="A151" s="128"/>
      <c r="B151" s="131"/>
      <c r="C151" s="188" t="s">
        <v>267</v>
      </c>
      <c r="D151" s="189"/>
      <c r="E151" s="132">
        <v>3.2</v>
      </c>
      <c r="F151" s="133"/>
      <c r="G151" s="134"/>
      <c r="M151" s="130" t="s">
        <v>267</v>
      </c>
      <c r="O151" s="120"/>
    </row>
    <row r="152" spans="1:104" s="156" customFormat="1" ht="33.75" x14ac:dyDescent="0.2">
      <c r="A152" s="152">
        <v>74</v>
      </c>
      <c r="B152" s="150" t="s">
        <v>390</v>
      </c>
      <c r="C152" s="151" t="s">
        <v>391</v>
      </c>
      <c r="D152" s="153" t="s">
        <v>78</v>
      </c>
      <c r="E152" s="154">
        <f>111+116.46</f>
        <v>227.45999999999998</v>
      </c>
      <c r="F152" s="154"/>
      <c r="G152" s="155">
        <f>E152*F152</f>
        <v>0</v>
      </c>
      <c r="O152" s="157"/>
      <c r="CA152" s="158"/>
      <c r="CB152" s="158"/>
    </row>
    <row r="153" spans="1:104" x14ac:dyDescent="0.2">
      <c r="A153" s="121">
        <v>75</v>
      </c>
      <c r="B153" s="122" t="s">
        <v>268</v>
      </c>
      <c r="C153" s="123" t="s">
        <v>269</v>
      </c>
      <c r="D153" s="124" t="s">
        <v>78</v>
      </c>
      <c r="E153" s="125">
        <v>54.12</v>
      </c>
      <c r="F153" s="125"/>
      <c r="G153" s="126">
        <f>E153*F153</f>
        <v>0</v>
      </c>
      <c r="O153" s="120">
        <v>2</v>
      </c>
      <c r="AA153" s="98">
        <v>1</v>
      </c>
      <c r="AB153" s="98">
        <v>7</v>
      </c>
      <c r="AC153" s="98">
        <v>7</v>
      </c>
      <c r="AZ153" s="98">
        <v>2</v>
      </c>
      <c r="BA153" s="98">
        <f>IF(AZ153=1,G153,0)</f>
        <v>0</v>
      </c>
      <c r="BB153" s="98">
        <f>IF(AZ153=2,G153,0)</f>
        <v>0</v>
      </c>
      <c r="BC153" s="98">
        <f>IF(AZ153=3,G153,0)</f>
        <v>0</v>
      </c>
      <c r="BD153" s="98">
        <f>IF(AZ153=4,G153,0)</f>
        <v>0</v>
      </c>
      <c r="BE153" s="98">
        <f>IF(AZ153=5,G153,0)</f>
        <v>0</v>
      </c>
      <c r="CA153" s="127">
        <v>1</v>
      </c>
      <c r="CB153" s="127">
        <v>7</v>
      </c>
      <c r="CZ153" s="98">
        <v>0</v>
      </c>
    </row>
    <row r="154" spans="1:104" x14ac:dyDescent="0.2">
      <c r="A154" s="121">
        <v>76</v>
      </c>
      <c r="B154" s="122" t="s">
        <v>270</v>
      </c>
      <c r="C154" s="123" t="s">
        <v>269</v>
      </c>
      <c r="D154" s="124" t="s">
        <v>78</v>
      </c>
      <c r="E154" s="125">
        <v>183.24</v>
      </c>
      <c r="F154" s="125"/>
      <c r="G154" s="126">
        <f>E154*F154</f>
        <v>0</v>
      </c>
      <c r="O154" s="120">
        <v>2</v>
      </c>
      <c r="AA154" s="98">
        <v>1</v>
      </c>
      <c r="AB154" s="98">
        <v>7</v>
      </c>
      <c r="AC154" s="98">
        <v>7</v>
      </c>
      <c r="AZ154" s="98">
        <v>2</v>
      </c>
      <c r="BA154" s="98">
        <f>IF(AZ154=1,G154,0)</f>
        <v>0</v>
      </c>
      <c r="BB154" s="98">
        <f>IF(AZ154=2,G154,0)</f>
        <v>0</v>
      </c>
      <c r="BC154" s="98">
        <f>IF(AZ154=3,G154,0)</f>
        <v>0</v>
      </c>
      <c r="BD154" s="98">
        <f>IF(AZ154=4,G154,0)</f>
        <v>0</v>
      </c>
      <c r="BE154" s="98">
        <f>IF(AZ154=5,G154,0)</f>
        <v>0</v>
      </c>
      <c r="CA154" s="127">
        <v>1</v>
      </c>
      <c r="CB154" s="127">
        <v>7</v>
      </c>
      <c r="CZ154" s="98">
        <v>0</v>
      </c>
    </row>
    <row r="155" spans="1:104" x14ac:dyDescent="0.2">
      <c r="A155" s="121">
        <v>77</v>
      </c>
      <c r="B155" s="122" t="s">
        <v>271</v>
      </c>
      <c r="C155" s="123" t="s">
        <v>272</v>
      </c>
      <c r="D155" s="124" t="s">
        <v>78</v>
      </c>
      <c r="E155" s="125">
        <v>237.36</v>
      </c>
      <c r="F155" s="125"/>
      <c r="G155" s="126">
        <f>E155*F155</f>
        <v>0</v>
      </c>
      <c r="O155" s="120">
        <v>2</v>
      </c>
      <c r="AA155" s="98">
        <v>1</v>
      </c>
      <c r="AB155" s="98">
        <v>0</v>
      </c>
      <c r="AC155" s="98">
        <v>0</v>
      </c>
      <c r="AZ155" s="98">
        <v>2</v>
      </c>
      <c r="BA155" s="98">
        <f>IF(AZ155=1,G155,0)</f>
        <v>0</v>
      </c>
      <c r="BB155" s="98">
        <f>IF(AZ155=2,G155,0)</f>
        <v>0</v>
      </c>
      <c r="BC155" s="98">
        <f>IF(AZ155=3,G155,0)</f>
        <v>0</v>
      </c>
      <c r="BD155" s="98">
        <f>IF(AZ155=4,G155,0)</f>
        <v>0</v>
      </c>
      <c r="BE155" s="98">
        <f>IF(AZ155=5,G155,0)</f>
        <v>0</v>
      </c>
      <c r="CA155" s="127">
        <v>1</v>
      </c>
      <c r="CB155" s="127">
        <v>0</v>
      </c>
      <c r="CZ155" s="98">
        <v>0</v>
      </c>
    </row>
    <row r="156" spans="1:104" x14ac:dyDescent="0.2">
      <c r="A156" s="128"/>
      <c r="B156" s="131"/>
      <c r="C156" s="188" t="s">
        <v>273</v>
      </c>
      <c r="D156" s="189"/>
      <c r="E156" s="132">
        <v>237.36</v>
      </c>
      <c r="F156" s="133"/>
      <c r="G156" s="134"/>
      <c r="M156" s="130" t="s">
        <v>273</v>
      </c>
      <c r="O156" s="120"/>
    </row>
    <row r="157" spans="1:104" x14ac:dyDescent="0.2">
      <c r="A157" s="121">
        <v>78</v>
      </c>
      <c r="B157" s="122" t="s">
        <v>274</v>
      </c>
      <c r="C157" s="123" t="s">
        <v>275</v>
      </c>
      <c r="D157" s="124" t="s">
        <v>72</v>
      </c>
      <c r="E157" s="125">
        <v>108.4</v>
      </c>
      <c r="F157" s="125"/>
      <c r="G157" s="126">
        <f>E157*F157</f>
        <v>0</v>
      </c>
      <c r="O157" s="120">
        <v>2</v>
      </c>
      <c r="AA157" s="98">
        <v>1</v>
      </c>
      <c r="AB157" s="98">
        <v>7</v>
      </c>
      <c r="AC157" s="98">
        <v>7</v>
      </c>
      <c r="AZ157" s="98">
        <v>2</v>
      </c>
      <c r="BA157" s="98">
        <f>IF(AZ157=1,G157,0)</f>
        <v>0</v>
      </c>
      <c r="BB157" s="98">
        <f>IF(AZ157=2,G157,0)</f>
        <v>0</v>
      </c>
      <c r="BC157" s="98">
        <f>IF(AZ157=3,G157,0)</f>
        <v>0</v>
      </c>
      <c r="BD157" s="98">
        <f>IF(AZ157=4,G157,0)</f>
        <v>0</v>
      </c>
      <c r="BE157" s="98">
        <f>IF(AZ157=5,G157,0)</f>
        <v>0</v>
      </c>
      <c r="CA157" s="127">
        <v>1</v>
      </c>
      <c r="CB157" s="127">
        <v>7</v>
      </c>
      <c r="CZ157" s="98">
        <v>0</v>
      </c>
    </row>
    <row r="158" spans="1:104" x14ac:dyDescent="0.2">
      <c r="A158" s="128"/>
      <c r="B158" s="131"/>
      <c r="C158" s="188" t="s">
        <v>276</v>
      </c>
      <c r="D158" s="189"/>
      <c r="E158" s="132">
        <v>52.6</v>
      </c>
      <c r="F158" s="133"/>
      <c r="G158" s="134"/>
      <c r="M158" s="130" t="s">
        <v>276</v>
      </c>
      <c r="O158" s="120"/>
    </row>
    <row r="159" spans="1:104" x14ac:dyDescent="0.2">
      <c r="A159" s="128"/>
      <c r="B159" s="131"/>
      <c r="C159" s="188" t="s">
        <v>277</v>
      </c>
      <c r="D159" s="189"/>
      <c r="E159" s="132">
        <v>55.8</v>
      </c>
      <c r="F159" s="133"/>
      <c r="G159" s="134"/>
      <c r="M159" s="130" t="s">
        <v>277</v>
      </c>
      <c r="O159" s="120"/>
    </row>
    <row r="160" spans="1:104" x14ac:dyDescent="0.2">
      <c r="A160" s="121">
        <v>79</v>
      </c>
      <c r="B160" s="122" t="s">
        <v>278</v>
      </c>
      <c r="C160" s="123" t="s">
        <v>279</v>
      </c>
      <c r="D160" s="124" t="s">
        <v>78</v>
      </c>
      <c r="E160" s="125">
        <v>109.12</v>
      </c>
      <c r="F160" s="125"/>
      <c r="G160" s="126">
        <f>E160*F160</f>
        <v>0</v>
      </c>
      <c r="O160" s="120">
        <v>2</v>
      </c>
      <c r="AA160" s="98">
        <v>1</v>
      </c>
      <c r="AB160" s="98">
        <v>0</v>
      </c>
      <c r="AC160" s="98">
        <v>0</v>
      </c>
      <c r="AZ160" s="98">
        <v>2</v>
      </c>
      <c r="BA160" s="98">
        <f>IF(AZ160=1,G160,0)</f>
        <v>0</v>
      </c>
      <c r="BB160" s="98">
        <f>IF(AZ160=2,G160,0)</f>
        <v>0</v>
      </c>
      <c r="BC160" s="98">
        <f>IF(AZ160=3,G160,0)</f>
        <v>0</v>
      </c>
      <c r="BD160" s="98">
        <f>IF(AZ160=4,G160,0)</f>
        <v>0</v>
      </c>
      <c r="BE160" s="98">
        <f>IF(AZ160=5,G160,0)</f>
        <v>0</v>
      </c>
      <c r="CA160" s="127">
        <v>1</v>
      </c>
      <c r="CB160" s="127">
        <v>0</v>
      </c>
      <c r="CZ160" s="98">
        <v>0</v>
      </c>
    </row>
    <row r="161" spans="1:104" x14ac:dyDescent="0.2">
      <c r="A161" s="128"/>
      <c r="B161" s="131"/>
      <c r="C161" s="188" t="s">
        <v>280</v>
      </c>
      <c r="D161" s="189"/>
      <c r="E161" s="132">
        <f>55+54.12</f>
        <v>109.12</v>
      </c>
      <c r="F161" s="133"/>
      <c r="G161" s="134"/>
      <c r="M161" s="130" t="s">
        <v>280</v>
      </c>
      <c r="O161" s="120"/>
    </row>
    <row r="162" spans="1:104" x14ac:dyDescent="0.2">
      <c r="A162" s="121">
        <v>80</v>
      </c>
      <c r="B162" s="122" t="s">
        <v>281</v>
      </c>
      <c r="C162" s="123" t="s">
        <v>279</v>
      </c>
      <c r="D162" s="124" t="s">
        <v>78</v>
      </c>
      <c r="E162" s="125">
        <v>183.24</v>
      </c>
      <c r="F162" s="125"/>
      <c r="G162" s="126">
        <f>E162*F162</f>
        <v>0</v>
      </c>
      <c r="O162" s="120">
        <v>2</v>
      </c>
      <c r="AA162" s="98">
        <v>1</v>
      </c>
      <c r="AB162" s="98">
        <v>7</v>
      </c>
      <c r="AC162" s="98">
        <v>7</v>
      </c>
      <c r="AZ162" s="98">
        <v>2</v>
      </c>
      <c r="BA162" s="98">
        <f>IF(AZ162=1,G162,0)</f>
        <v>0</v>
      </c>
      <c r="BB162" s="98">
        <f>IF(AZ162=2,G162,0)</f>
        <v>0</v>
      </c>
      <c r="BC162" s="98">
        <f>IF(AZ162=3,G162,0)</f>
        <v>0</v>
      </c>
      <c r="BD162" s="98">
        <f>IF(AZ162=4,G162,0)</f>
        <v>0</v>
      </c>
      <c r="BE162" s="98">
        <f>IF(AZ162=5,G162,0)</f>
        <v>0</v>
      </c>
      <c r="CA162" s="127">
        <v>1</v>
      </c>
      <c r="CB162" s="127">
        <v>7</v>
      </c>
      <c r="CZ162" s="98">
        <v>0</v>
      </c>
    </row>
    <row r="163" spans="1:104" x14ac:dyDescent="0.2">
      <c r="A163" s="128"/>
      <c r="B163" s="131"/>
      <c r="C163" s="188" t="s">
        <v>282</v>
      </c>
      <c r="D163" s="189"/>
      <c r="E163" s="132">
        <v>173.34</v>
      </c>
      <c r="F163" s="133"/>
      <c r="G163" s="134"/>
      <c r="M163" s="130" t="s">
        <v>282</v>
      </c>
      <c r="O163" s="120"/>
    </row>
    <row r="164" spans="1:104" x14ac:dyDescent="0.2">
      <c r="A164" s="128"/>
      <c r="B164" s="131"/>
      <c r="C164" s="188" t="s">
        <v>283</v>
      </c>
      <c r="D164" s="189"/>
      <c r="E164" s="132">
        <v>9.9</v>
      </c>
      <c r="F164" s="133"/>
      <c r="G164" s="134"/>
      <c r="M164" s="130" t="s">
        <v>283</v>
      </c>
      <c r="O164" s="120"/>
    </row>
    <row r="165" spans="1:104" x14ac:dyDescent="0.2">
      <c r="A165" s="121">
        <v>81</v>
      </c>
      <c r="B165" s="122" t="s">
        <v>284</v>
      </c>
      <c r="C165" s="123" t="s">
        <v>285</v>
      </c>
      <c r="D165" s="124" t="s">
        <v>72</v>
      </c>
      <c r="E165" s="125">
        <v>3.2</v>
      </c>
      <c r="F165" s="125"/>
      <c r="G165" s="126">
        <f>E165*F165</f>
        <v>0</v>
      </c>
      <c r="O165" s="120">
        <v>2</v>
      </c>
      <c r="AA165" s="98">
        <v>3</v>
      </c>
      <c r="AB165" s="98">
        <v>7</v>
      </c>
      <c r="AC165" s="98" t="s">
        <v>284</v>
      </c>
      <c r="AZ165" s="98">
        <v>2</v>
      </c>
      <c r="BA165" s="98">
        <f>IF(AZ165=1,G165,0)</f>
        <v>0</v>
      </c>
      <c r="BB165" s="98">
        <f>IF(AZ165=2,G165,0)</f>
        <v>0</v>
      </c>
      <c r="BC165" s="98">
        <f>IF(AZ165=3,G165,0)</f>
        <v>0</v>
      </c>
      <c r="BD165" s="98">
        <f>IF(AZ165=4,G165,0)</f>
        <v>0</v>
      </c>
      <c r="BE165" s="98">
        <f>IF(AZ165=5,G165,0)</f>
        <v>0</v>
      </c>
      <c r="CA165" s="127">
        <v>3</v>
      </c>
      <c r="CB165" s="127">
        <v>7</v>
      </c>
      <c r="CZ165" s="98">
        <v>2.20000000000109E-4</v>
      </c>
    </row>
    <row r="166" spans="1:104" x14ac:dyDescent="0.2">
      <c r="A166" s="128"/>
      <c r="B166" s="131"/>
      <c r="C166" s="188" t="s">
        <v>267</v>
      </c>
      <c r="D166" s="189"/>
      <c r="E166" s="132">
        <v>3.2</v>
      </c>
      <c r="F166" s="133"/>
      <c r="G166" s="134"/>
      <c r="M166" s="130" t="s">
        <v>267</v>
      </c>
      <c r="O166" s="120"/>
    </row>
    <row r="167" spans="1:104" s="156" customFormat="1" x14ac:dyDescent="0.2">
      <c r="A167" s="152">
        <v>82</v>
      </c>
      <c r="B167" s="150" t="s">
        <v>387</v>
      </c>
      <c r="C167" s="151" t="s">
        <v>385</v>
      </c>
      <c r="D167" s="153" t="s">
        <v>78</v>
      </c>
      <c r="E167" s="154">
        <v>55</v>
      </c>
      <c r="F167" s="154"/>
      <c r="G167" s="155">
        <f>E167*F167</f>
        <v>0</v>
      </c>
      <c r="O167" s="157">
        <v>2</v>
      </c>
      <c r="AA167" s="156">
        <v>3</v>
      </c>
      <c r="AB167" s="156">
        <v>7</v>
      </c>
      <c r="AC167" s="156" t="s">
        <v>286</v>
      </c>
      <c r="AZ167" s="156">
        <v>2</v>
      </c>
      <c r="BA167" s="156">
        <f>IF(AZ167=1,G167,0)</f>
        <v>0</v>
      </c>
      <c r="BB167" s="156">
        <f>IF(AZ167=2,G167,0)</f>
        <v>0</v>
      </c>
      <c r="BC167" s="156">
        <f>IF(AZ167=3,G167,0)</f>
        <v>0</v>
      </c>
      <c r="BD167" s="156">
        <f>IF(AZ167=4,G167,0)</f>
        <v>0</v>
      </c>
      <c r="BE167" s="156">
        <f>IF(AZ167=5,G167,0)</f>
        <v>0</v>
      </c>
      <c r="CA167" s="158">
        <v>3</v>
      </c>
      <c r="CB167" s="158">
        <v>7</v>
      </c>
      <c r="CZ167" s="156">
        <v>1.9500000000007801E-3</v>
      </c>
    </row>
    <row r="168" spans="1:104" s="156" customFormat="1" x14ac:dyDescent="0.2">
      <c r="A168" s="159"/>
      <c r="B168" s="160"/>
      <c r="C168" s="201" t="s">
        <v>388</v>
      </c>
      <c r="D168" s="202"/>
      <c r="E168" s="161">
        <v>55</v>
      </c>
      <c r="F168" s="162"/>
      <c r="G168" s="163"/>
      <c r="M168" s="164" t="s">
        <v>287</v>
      </c>
      <c r="O168" s="157"/>
    </row>
    <row r="169" spans="1:104" x14ac:dyDescent="0.2">
      <c r="A169" s="121">
        <v>83</v>
      </c>
      <c r="B169" s="122" t="s">
        <v>286</v>
      </c>
      <c r="C169" s="123" t="s">
        <v>385</v>
      </c>
      <c r="D169" s="124" t="s">
        <v>78</v>
      </c>
      <c r="E169" s="125">
        <v>58.449599999999997</v>
      </c>
      <c r="F169" s="125">
        <v>0</v>
      </c>
      <c r="G169" s="126">
        <f>E169*F169</f>
        <v>0</v>
      </c>
      <c r="O169" s="120">
        <v>2</v>
      </c>
      <c r="AA169" s="98">
        <v>3</v>
      </c>
      <c r="AB169" s="98">
        <v>7</v>
      </c>
      <c r="AC169" s="98" t="s">
        <v>286</v>
      </c>
      <c r="AZ169" s="98">
        <v>2</v>
      </c>
      <c r="BA169" s="98">
        <f>IF(AZ169=1,G169,0)</f>
        <v>0</v>
      </c>
      <c r="BB169" s="98">
        <f>IF(AZ169=2,G169,0)</f>
        <v>0</v>
      </c>
      <c r="BC169" s="98">
        <f>IF(AZ169=3,G169,0)</f>
        <v>0</v>
      </c>
      <c r="BD169" s="98">
        <f>IF(AZ169=4,G169,0)</f>
        <v>0</v>
      </c>
      <c r="BE169" s="98">
        <f>IF(AZ169=5,G169,0)</f>
        <v>0</v>
      </c>
      <c r="CA169" s="127">
        <v>3</v>
      </c>
      <c r="CB169" s="127">
        <v>7</v>
      </c>
      <c r="CZ169" s="98">
        <v>1.9500000000007801E-3</v>
      </c>
    </row>
    <row r="170" spans="1:104" x14ac:dyDescent="0.2">
      <c r="A170" s="128"/>
      <c r="B170" s="131"/>
      <c r="C170" s="188" t="s">
        <v>287</v>
      </c>
      <c r="D170" s="189"/>
      <c r="E170" s="132">
        <v>58.449599999999997</v>
      </c>
      <c r="F170" s="133"/>
      <c r="G170" s="134"/>
      <c r="M170" s="130" t="s">
        <v>287</v>
      </c>
      <c r="O170" s="120"/>
    </row>
    <row r="171" spans="1:104" x14ac:dyDescent="0.2">
      <c r="A171" s="121">
        <v>84</v>
      </c>
      <c r="B171" s="122" t="s">
        <v>288</v>
      </c>
      <c r="C171" s="123" t="s">
        <v>385</v>
      </c>
      <c r="D171" s="124" t="s">
        <v>78</v>
      </c>
      <c r="E171" s="125">
        <v>197.89920000000001</v>
      </c>
      <c r="F171" s="125">
        <v>0</v>
      </c>
      <c r="G171" s="126">
        <f>E171*F171</f>
        <v>0</v>
      </c>
      <c r="O171" s="120">
        <v>2</v>
      </c>
      <c r="AA171" s="98">
        <v>3</v>
      </c>
      <c r="AB171" s="98">
        <v>7</v>
      </c>
      <c r="AC171" s="98" t="s">
        <v>288</v>
      </c>
      <c r="AZ171" s="98">
        <v>2</v>
      </c>
      <c r="BA171" s="98">
        <f>IF(AZ171=1,G171,0)</f>
        <v>0</v>
      </c>
      <c r="BB171" s="98">
        <f>IF(AZ171=2,G171,0)</f>
        <v>0</v>
      </c>
      <c r="BC171" s="98">
        <f>IF(AZ171=3,G171,0)</f>
        <v>0</v>
      </c>
      <c r="BD171" s="98">
        <f>IF(AZ171=4,G171,0)</f>
        <v>0</v>
      </c>
      <c r="BE171" s="98">
        <f>IF(AZ171=5,G171,0)</f>
        <v>0</v>
      </c>
      <c r="CA171" s="127">
        <v>3</v>
      </c>
      <c r="CB171" s="127">
        <v>7</v>
      </c>
      <c r="CZ171" s="98">
        <v>1.9500000000007801E-3</v>
      </c>
    </row>
    <row r="172" spans="1:104" x14ac:dyDescent="0.2">
      <c r="A172" s="128"/>
      <c r="B172" s="131"/>
      <c r="C172" s="188" t="s">
        <v>289</v>
      </c>
      <c r="D172" s="189"/>
      <c r="E172" s="132">
        <v>197.89920000000001</v>
      </c>
      <c r="F172" s="133"/>
      <c r="G172" s="134"/>
      <c r="M172" s="130" t="s">
        <v>289</v>
      </c>
      <c r="O172" s="120"/>
    </row>
    <row r="173" spans="1:104" x14ac:dyDescent="0.2">
      <c r="A173" s="121">
        <v>85</v>
      </c>
      <c r="B173" s="122" t="s">
        <v>290</v>
      </c>
      <c r="C173" s="123" t="s">
        <v>291</v>
      </c>
      <c r="D173" s="124" t="s">
        <v>72</v>
      </c>
      <c r="E173" s="125">
        <v>61.83</v>
      </c>
      <c r="F173" s="125">
        <v>0</v>
      </c>
      <c r="G173" s="126">
        <f>E173*F173</f>
        <v>0</v>
      </c>
      <c r="O173" s="120">
        <v>2</v>
      </c>
      <c r="AA173" s="98">
        <v>3</v>
      </c>
      <c r="AB173" s="98">
        <v>7</v>
      </c>
      <c r="AC173" s="98">
        <v>77621</v>
      </c>
      <c r="AZ173" s="98">
        <v>2</v>
      </c>
      <c r="BA173" s="98">
        <f>IF(AZ173=1,G173,0)</f>
        <v>0</v>
      </c>
      <c r="BB173" s="98">
        <f>IF(AZ173=2,G173,0)</f>
        <v>0</v>
      </c>
      <c r="BC173" s="98">
        <f>IF(AZ173=3,G173,0)</f>
        <v>0</v>
      </c>
      <c r="BD173" s="98">
        <f>IF(AZ173=4,G173,0)</f>
        <v>0</v>
      </c>
      <c r="BE173" s="98">
        <f>IF(AZ173=5,G173,0)</f>
        <v>0</v>
      </c>
      <c r="CA173" s="127">
        <v>3</v>
      </c>
      <c r="CB173" s="127">
        <v>7</v>
      </c>
      <c r="CZ173" s="98">
        <v>3.00000000000189E-4</v>
      </c>
    </row>
    <row r="174" spans="1:104" x14ac:dyDescent="0.2">
      <c r="A174" s="128"/>
      <c r="B174" s="131"/>
      <c r="C174" s="188" t="s">
        <v>292</v>
      </c>
      <c r="D174" s="189"/>
      <c r="E174" s="132">
        <v>61.83</v>
      </c>
      <c r="F174" s="133"/>
      <c r="G174" s="134"/>
      <c r="M174" s="130" t="s">
        <v>292</v>
      </c>
      <c r="O174" s="120"/>
    </row>
    <row r="175" spans="1:104" x14ac:dyDescent="0.2">
      <c r="A175" s="121">
        <v>86</v>
      </c>
      <c r="B175" s="122" t="s">
        <v>293</v>
      </c>
      <c r="C175" s="123" t="s">
        <v>294</v>
      </c>
      <c r="D175" s="124" t="s">
        <v>205</v>
      </c>
      <c r="E175" s="125">
        <v>0.51913316000021303</v>
      </c>
      <c r="F175" s="125">
        <v>0</v>
      </c>
      <c r="G175" s="126">
        <f>E175*F175</f>
        <v>0</v>
      </c>
      <c r="O175" s="120">
        <v>2</v>
      </c>
      <c r="AA175" s="98">
        <v>7</v>
      </c>
      <c r="AB175" s="98">
        <v>1001</v>
      </c>
      <c r="AC175" s="98">
        <v>5</v>
      </c>
      <c r="AZ175" s="98">
        <v>2</v>
      </c>
      <c r="BA175" s="98">
        <f>IF(AZ175=1,G175,0)</f>
        <v>0</v>
      </c>
      <c r="BB175" s="98">
        <f>IF(AZ175=2,G175,0)</f>
        <v>0</v>
      </c>
      <c r="BC175" s="98">
        <f>IF(AZ175=3,G175,0)</f>
        <v>0</v>
      </c>
      <c r="BD175" s="98">
        <f>IF(AZ175=4,G175,0)</f>
        <v>0</v>
      </c>
      <c r="BE175" s="98">
        <f>IF(AZ175=5,G175,0)</f>
        <v>0</v>
      </c>
      <c r="CA175" s="127">
        <v>7</v>
      </c>
      <c r="CB175" s="127">
        <v>1001</v>
      </c>
      <c r="CZ175" s="98">
        <v>0</v>
      </c>
    </row>
    <row r="176" spans="1:104" x14ac:dyDescent="0.2">
      <c r="A176" s="135"/>
      <c r="B176" s="136" t="s">
        <v>57</v>
      </c>
      <c r="C176" s="137" t="str">
        <f>CONCATENATE(B149," ",C149)</f>
        <v>776 Podlahy povlakové</v>
      </c>
      <c r="D176" s="138"/>
      <c r="E176" s="139"/>
      <c r="F176" s="140"/>
      <c r="G176" s="141">
        <f>SUM(G149:G175)</f>
        <v>0</v>
      </c>
      <c r="O176" s="120">
        <v>4</v>
      </c>
      <c r="BA176" s="142">
        <f>SUM(BA149:BA175)</f>
        <v>0</v>
      </c>
      <c r="BB176" s="142">
        <f>SUM(BB149:BB175)</f>
        <v>0</v>
      </c>
      <c r="BC176" s="142">
        <f>SUM(BC149:BC175)</f>
        <v>0</v>
      </c>
      <c r="BD176" s="142">
        <f>SUM(BD149:BD175)</f>
        <v>0</v>
      </c>
      <c r="BE176" s="142">
        <f>SUM(BE149:BE175)</f>
        <v>0</v>
      </c>
    </row>
    <row r="177" spans="1:104" x14ac:dyDescent="0.2">
      <c r="A177" s="113" t="s">
        <v>55</v>
      </c>
      <c r="B177" s="114" t="s">
        <v>295</v>
      </c>
      <c r="C177" s="115" t="s">
        <v>296</v>
      </c>
      <c r="D177" s="116"/>
      <c r="E177" s="117"/>
      <c r="F177" s="117"/>
      <c r="G177" s="118"/>
      <c r="H177" s="119"/>
      <c r="I177" s="119"/>
      <c r="O177" s="120">
        <v>1</v>
      </c>
    </row>
    <row r="178" spans="1:104" ht="22.5" x14ac:dyDescent="0.2">
      <c r="A178" s="121">
        <v>87</v>
      </c>
      <c r="B178" s="122" t="s">
        <v>297</v>
      </c>
      <c r="C178" s="123" t="s">
        <v>298</v>
      </c>
      <c r="D178" s="124" t="s">
        <v>78</v>
      </c>
      <c r="E178" s="125">
        <v>3.6</v>
      </c>
      <c r="F178" s="125"/>
      <c r="G178" s="126">
        <f>E178*F178</f>
        <v>0</v>
      </c>
      <c r="O178" s="120">
        <v>2</v>
      </c>
      <c r="AA178" s="98">
        <v>1</v>
      </c>
      <c r="AB178" s="98">
        <v>7</v>
      </c>
      <c r="AC178" s="98">
        <v>7</v>
      </c>
      <c r="AZ178" s="98">
        <v>2</v>
      </c>
      <c r="BA178" s="98">
        <f>IF(AZ178=1,G178,0)</f>
        <v>0</v>
      </c>
      <c r="BB178" s="98">
        <f>IF(AZ178=2,G178,0)</f>
        <v>0</v>
      </c>
      <c r="BC178" s="98">
        <f>IF(AZ178=3,G178,0)</f>
        <v>0</v>
      </c>
      <c r="BD178" s="98">
        <f>IF(AZ178=4,G178,0)</f>
        <v>0</v>
      </c>
      <c r="BE178" s="98">
        <f>IF(AZ178=5,G178,0)</f>
        <v>0</v>
      </c>
      <c r="CA178" s="127">
        <v>1</v>
      </c>
      <c r="CB178" s="127">
        <v>7</v>
      </c>
      <c r="CZ178" s="98">
        <v>9.9999999999944599E-4</v>
      </c>
    </row>
    <row r="179" spans="1:104" x14ac:dyDescent="0.2">
      <c r="A179" s="128"/>
      <c r="B179" s="131"/>
      <c r="C179" s="188" t="s">
        <v>299</v>
      </c>
      <c r="D179" s="189"/>
      <c r="E179" s="132">
        <v>3.6</v>
      </c>
      <c r="F179" s="133"/>
      <c r="G179" s="134"/>
      <c r="M179" s="130" t="s">
        <v>299</v>
      </c>
      <c r="O179" s="120"/>
    </row>
    <row r="180" spans="1:104" x14ac:dyDescent="0.2">
      <c r="A180" s="121">
        <v>88</v>
      </c>
      <c r="B180" s="122" t="s">
        <v>300</v>
      </c>
      <c r="C180" s="123" t="s">
        <v>301</v>
      </c>
      <c r="D180" s="124" t="s">
        <v>78</v>
      </c>
      <c r="E180" s="125">
        <v>3.96</v>
      </c>
      <c r="F180" s="125"/>
      <c r="G180" s="126">
        <f>E180*F180</f>
        <v>0</v>
      </c>
      <c r="O180" s="120">
        <v>2</v>
      </c>
      <c r="AA180" s="98">
        <v>12</v>
      </c>
      <c r="AB180" s="98">
        <v>0</v>
      </c>
      <c r="AC180" s="98">
        <v>102</v>
      </c>
      <c r="AZ180" s="98">
        <v>2</v>
      </c>
      <c r="BA180" s="98">
        <f>IF(AZ180=1,G180,0)</f>
        <v>0</v>
      </c>
      <c r="BB180" s="98">
        <f>IF(AZ180=2,G180,0)</f>
        <v>0</v>
      </c>
      <c r="BC180" s="98">
        <f>IF(AZ180=3,G180,0)</f>
        <v>0</v>
      </c>
      <c r="BD180" s="98">
        <f>IF(AZ180=4,G180,0)</f>
        <v>0</v>
      </c>
      <c r="BE180" s="98">
        <f>IF(AZ180=5,G180,0)</f>
        <v>0</v>
      </c>
      <c r="CA180" s="127">
        <v>12</v>
      </c>
      <c r="CB180" s="127">
        <v>0</v>
      </c>
      <c r="CZ180" s="98">
        <v>1.2200000000007099E-2</v>
      </c>
    </row>
    <row r="181" spans="1:104" x14ac:dyDescent="0.2">
      <c r="A181" s="128"/>
      <c r="B181" s="131"/>
      <c r="C181" s="188" t="s">
        <v>302</v>
      </c>
      <c r="D181" s="189"/>
      <c r="E181" s="132">
        <v>3.96</v>
      </c>
      <c r="F181" s="133"/>
      <c r="G181" s="134"/>
      <c r="M181" s="130" t="s">
        <v>302</v>
      </c>
      <c r="O181" s="120"/>
    </row>
    <row r="182" spans="1:104" x14ac:dyDescent="0.2">
      <c r="A182" s="121">
        <v>89</v>
      </c>
      <c r="B182" s="122" t="s">
        <v>303</v>
      </c>
      <c r="C182" s="123" t="s">
        <v>304</v>
      </c>
      <c r="D182" s="124" t="s">
        <v>205</v>
      </c>
      <c r="E182" s="125">
        <v>5.1912000000026097E-2</v>
      </c>
      <c r="F182" s="125"/>
      <c r="G182" s="126">
        <f>E182*F182</f>
        <v>0</v>
      </c>
      <c r="O182" s="120">
        <v>2</v>
      </c>
      <c r="AA182" s="98">
        <v>7</v>
      </c>
      <c r="AB182" s="98">
        <v>1001</v>
      </c>
      <c r="AC182" s="98">
        <v>5</v>
      </c>
      <c r="AZ182" s="98">
        <v>2</v>
      </c>
      <c r="BA182" s="98">
        <f>IF(AZ182=1,G182,0)</f>
        <v>0</v>
      </c>
      <c r="BB182" s="98">
        <f>IF(AZ182=2,G182,0)</f>
        <v>0</v>
      </c>
      <c r="BC182" s="98">
        <f>IF(AZ182=3,G182,0)</f>
        <v>0</v>
      </c>
      <c r="BD182" s="98">
        <f>IF(AZ182=4,G182,0)</f>
        <v>0</v>
      </c>
      <c r="BE182" s="98">
        <f>IF(AZ182=5,G182,0)</f>
        <v>0</v>
      </c>
      <c r="CA182" s="127">
        <v>7</v>
      </c>
      <c r="CB182" s="127">
        <v>1001</v>
      </c>
      <c r="CZ182" s="98">
        <v>0</v>
      </c>
    </row>
    <row r="183" spans="1:104" x14ac:dyDescent="0.2">
      <c r="A183" s="135"/>
      <c r="B183" s="136" t="s">
        <v>57</v>
      </c>
      <c r="C183" s="137" t="str">
        <f>CONCATENATE(B177," ",C177)</f>
        <v>781 Obklady keramické</v>
      </c>
      <c r="D183" s="138"/>
      <c r="E183" s="139"/>
      <c r="F183" s="140"/>
      <c r="G183" s="141">
        <f>SUM(G177:G182)</f>
        <v>0</v>
      </c>
      <c r="O183" s="120">
        <v>4</v>
      </c>
      <c r="BA183" s="142">
        <f>SUM(BA177:BA182)</f>
        <v>0</v>
      </c>
      <c r="BB183" s="142">
        <f>SUM(BB177:BB182)</f>
        <v>0</v>
      </c>
      <c r="BC183" s="142">
        <f>SUM(BC177:BC182)</f>
        <v>0</v>
      </c>
      <c r="BD183" s="142">
        <f>SUM(BD177:BD182)</f>
        <v>0</v>
      </c>
      <c r="BE183" s="142">
        <f>SUM(BE177:BE182)</f>
        <v>0</v>
      </c>
    </row>
    <row r="184" spans="1:104" x14ac:dyDescent="0.2">
      <c r="A184" s="113" t="s">
        <v>55</v>
      </c>
      <c r="B184" s="114" t="s">
        <v>305</v>
      </c>
      <c r="C184" s="115" t="s">
        <v>306</v>
      </c>
      <c r="D184" s="116"/>
      <c r="E184" s="117"/>
      <c r="F184" s="117"/>
      <c r="G184" s="118"/>
      <c r="H184" s="119"/>
      <c r="I184" s="119"/>
      <c r="O184" s="120">
        <v>1</v>
      </c>
    </row>
    <row r="185" spans="1:104" x14ac:dyDescent="0.2">
      <c r="A185" s="121">
        <v>90</v>
      </c>
      <c r="B185" s="122" t="s">
        <v>307</v>
      </c>
      <c r="C185" s="123" t="s">
        <v>308</v>
      </c>
      <c r="D185" s="124" t="s">
        <v>78</v>
      </c>
      <c r="E185" s="125">
        <v>2.4</v>
      </c>
      <c r="F185" s="125"/>
      <c r="G185" s="126">
        <f>E185*F185</f>
        <v>0</v>
      </c>
      <c r="O185" s="120">
        <v>2</v>
      </c>
      <c r="AA185" s="98">
        <v>1</v>
      </c>
      <c r="AB185" s="98">
        <v>7</v>
      </c>
      <c r="AC185" s="98">
        <v>7</v>
      </c>
      <c r="AZ185" s="98">
        <v>2</v>
      </c>
      <c r="BA185" s="98">
        <f>IF(AZ185=1,G185,0)</f>
        <v>0</v>
      </c>
      <c r="BB185" s="98">
        <f>IF(AZ185=2,G185,0)</f>
        <v>0</v>
      </c>
      <c r="BC185" s="98">
        <f>IF(AZ185=3,G185,0)</f>
        <v>0</v>
      </c>
      <c r="BD185" s="98">
        <f>IF(AZ185=4,G185,0)</f>
        <v>0</v>
      </c>
      <c r="BE185" s="98">
        <f>IF(AZ185=5,G185,0)</f>
        <v>0</v>
      </c>
      <c r="CA185" s="127">
        <v>1</v>
      </c>
      <c r="CB185" s="127">
        <v>7</v>
      </c>
      <c r="CZ185" s="98">
        <v>0</v>
      </c>
    </row>
    <row r="186" spans="1:104" x14ac:dyDescent="0.2">
      <c r="A186" s="128"/>
      <c r="B186" s="131"/>
      <c r="C186" s="188" t="s">
        <v>309</v>
      </c>
      <c r="D186" s="189"/>
      <c r="E186" s="132">
        <v>2.4</v>
      </c>
      <c r="F186" s="133"/>
      <c r="G186" s="134"/>
      <c r="M186" s="130" t="s">
        <v>309</v>
      </c>
      <c r="O186" s="120"/>
    </row>
    <row r="187" spans="1:104" ht="22.5" x14ac:dyDescent="0.2">
      <c r="A187" s="121">
        <v>91</v>
      </c>
      <c r="B187" s="122" t="s">
        <v>310</v>
      </c>
      <c r="C187" s="123" t="s">
        <v>311</v>
      </c>
      <c r="D187" s="124" t="s">
        <v>78</v>
      </c>
      <c r="E187" s="125">
        <v>2.4</v>
      </c>
      <c r="F187" s="125"/>
      <c r="G187" s="126">
        <f>E187*F187</f>
        <v>0</v>
      </c>
      <c r="O187" s="120">
        <v>2</v>
      </c>
      <c r="AA187" s="98">
        <v>1</v>
      </c>
      <c r="AB187" s="98">
        <v>7</v>
      </c>
      <c r="AC187" s="98">
        <v>7</v>
      </c>
      <c r="AZ187" s="98">
        <v>2</v>
      </c>
      <c r="BA187" s="98">
        <f>IF(AZ187=1,G187,0)</f>
        <v>0</v>
      </c>
      <c r="BB187" s="98">
        <f>IF(AZ187=2,G187,0)</f>
        <v>0</v>
      </c>
      <c r="BC187" s="98">
        <f>IF(AZ187=3,G187,0)</f>
        <v>0</v>
      </c>
      <c r="BD187" s="98">
        <f>IF(AZ187=4,G187,0)</f>
        <v>0</v>
      </c>
      <c r="BE187" s="98">
        <f>IF(AZ187=5,G187,0)</f>
        <v>0</v>
      </c>
      <c r="CA187" s="127">
        <v>1</v>
      </c>
      <c r="CB187" s="127">
        <v>7</v>
      </c>
      <c r="CZ187" s="98">
        <v>0</v>
      </c>
    </row>
    <row r="188" spans="1:104" ht="22.5" x14ac:dyDescent="0.2">
      <c r="A188" s="121">
        <v>92</v>
      </c>
      <c r="B188" s="122" t="s">
        <v>312</v>
      </c>
      <c r="C188" s="123" t="s">
        <v>313</v>
      </c>
      <c r="D188" s="124" t="s">
        <v>78</v>
      </c>
      <c r="E188" s="125">
        <v>178.74</v>
      </c>
      <c r="F188" s="125"/>
      <c r="G188" s="126">
        <f>E188*F188</f>
        <v>0</v>
      </c>
      <c r="O188" s="120">
        <v>2</v>
      </c>
      <c r="AA188" s="98">
        <v>2</v>
      </c>
      <c r="AB188" s="98">
        <v>7</v>
      </c>
      <c r="AC188" s="98">
        <v>7</v>
      </c>
      <c r="AZ188" s="98">
        <v>2</v>
      </c>
      <c r="BA188" s="98">
        <f>IF(AZ188=1,G188,0)</f>
        <v>0</v>
      </c>
      <c r="BB188" s="98">
        <f>IF(AZ188=2,G188,0)</f>
        <v>0</v>
      </c>
      <c r="BC188" s="98">
        <f>IF(AZ188=3,G188,0)</f>
        <v>0</v>
      </c>
      <c r="BD188" s="98">
        <f>IF(AZ188=4,G188,0)</f>
        <v>0</v>
      </c>
      <c r="BE188" s="98">
        <f>IF(AZ188=5,G188,0)</f>
        <v>0</v>
      </c>
      <c r="CA188" s="127">
        <v>2</v>
      </c>
      <c r="CB188" s="127">
        <v>7</v>
      </c>
      <c r="CZ188" s="98">
        <v>4.6999999999997001E-4</v>
      </c>
    </row>
    <row r="189" spans="1:104" ht="22.5" x14ac:dyDescent="0.2">
      <c r="A189" s="121">
        <v>93</v>
      </c>
      <c r="B189" s="122" t="s">
        <v>314</v>
      </c>
      <c r="C189" s="123" t="s">
        <v>315</v>
      </c>
      <c r="D189" s="124" t="s">
        <v>78</v>
      </c>
      <c r="E189" s="125">
        <v>17.260000000000002</v>
      </c>
      <c r="F189" s="125"/>
      <c r="G189" s="126">
        <f>E189*F189</f>
        <v>0</v>
      </c>
      <c r="O189" s="120">
        <v>2</v>
      </c>
      <c r="AA189" s="98">
        <v>2</v>
      </c>
      <c r="AB189" s="98">
        <v>7</v>
      </c>
      <c r="AC189" s="98">
        <v>7</v>
      </c>
      <c r="AZ189" s="98">
        <v>2</v>
      </c>
      <c r="BA189" s="98">
        <f>IF(AZ189=1,G189,0)</f>
        <v>0</v>
      </c>
      <c r="BB189" s="98">
        <f>IF(AZ189=2,G189,0)</f>
        <v>0</v>
      </c>
      <c r="BC189" s="98">
        <f>IF(AZ189=3,G189,0)</f>
        <v>0</v>
      </c>
      <c r="BD189" s="98">
        <f>IF(AZ189=4,G189,0)</f>
        <v>0</v>
      </c>
      <c r="BE189" s="98">
        <f>IF(AZ189=5,G189,0)</f>
        <v>0</v>
      </c>
      <c r="CA189" s="127">
        <v>2</v>
      </c>
      <c r="CB189" s="127">
        <v>7</v>
      </c>
      <c r="CZ189" s="98">
        <v>4.6999999999997001E-4</v>
      </c>
    </row>
    <row r="190" spans="1:104" x14ac:dyDescent="0.2">
      <c r="A190" s="135"/>
      <c r="B190" s="136" t="s">
        <v>57</v>
      </c>
      <c r="C190" s="137" t="str">
        <f>CONCATENATE(B184," ",C184)</f>
        <v>783 Nátěry</v>
      </c>
      <c r="D190" s="138"/>
      <c r="E190" s="139"/>
      <c r="F190" s="140"/>
      <c r="G190" s="141">
        <f>SUM(G184:G189)</f>
        <v>0</v>
      </c>
      <c r="O190" s="120">
        <v>4</v>
      </c>
      <c r="BA190" s="142">
        <f>SUM(BA184:BA189)</f>
        <v>0</v>
      </c>
      <c r="BB190" s="142">
        <f>SUM(BB184:BB189)</f>
        <v>0</v>
      </c>
      <c r="BC190" s="142">
        <f>SUM(BC184:BC189)</f>
        <v>0</v>
      </c>
      <c r="BD190" s="142">
        <f>SUM(BD184:BD189)</f>
        <v>0</v>
      </c>
      <c r="BE190" s="142">
        <f>SUM(BE184:BE189)</f>
        <v>0</v>
      </c>
    </row>
    <row r="191" spans="1:104" x14ac:dyDescent="0.2">
      <c r="A191" s="113" t="s">
        <v>55</v>
      </c>
      <c r="B191" s="114" t="s">
        <v>316</v>
      </c>
      <c r="C191" s="115" t="s">
        <v>317</v>
      </c>
      <c r="D191" s="116"/>
      <c r="E191" s="117"/>
      <c r="F191" s="117"/>
      <c r="G191" s="118"/>
      <c r="H191" s="119"/>
      <c r="I191" s="119"/>
      <c r="O191" s="120">
        <v>1</v>
      </c>
    </row>
    <row r="192" spans="1:104" x14ac:dyDescent="0.2">
      <c r="A192" s="121">
        <v>94</v>
      </c>
      <c r="B192" s="122" t="s">
        <v>318</v>
      </c>
      <c r="C192" s="123" t="s">
        <v>319</v>
      </c>
      <c r="D192" s="124" t="s">
        <v>78</v>
      </c>
      <c r="E192" s="125">
        <f>100+107.692</f>
        <v>207.69200000000001</v>
      </c>
      <c r="F192" s="125"/>
      <c r="G192" s="126">
        <f>E192*F192</f>
        <v>0</v>
      </c>
      <c r="O192" s="120">
        <v>2</v>
      </c>
      <c r="AA192" s="98">
        <v>1</v>
      </c>
      <c r="AB192" s="98">
        <v>7</v>
      </c>
      <c r="AC192" s="98">
        <v>7</v>
      </c>
      <c r="AZ192" s="98">
        <v>2</v>
      </c>
      <c r="BA192" s="98">
        <f>IF(AZ192=1,G192,0)</f>
        <v>0</v>
      </c>
      <c r="BB192" s="98">
        <f>IF(AZ192=2,G192,0)</f>
        <v>0</v>
      </c>
      <c r="BC192" s="98">
        <f>IF(AZ192=3,G192,0)</f>
        <v>0</v>
      </c>
      <c r="BD192" s="98">
        <f>IF(AZ192=4,G192,0)</f>
        <v>0</v>
      </c>
      <c r="BE192" s="98">
        <f>IF(AZ192=5,G192,0)</f>
        <v>0</v>
      </c>
      <c r="CA192" s="127">
        <v>1</v>
      </c>
      <c r="CB192" s="127">
        <v>7</v>
      </c>
      <c r="CZ192" s="98">
        <v>0</v>
      </c>
    </row>
    <row r="193" spans="1:104" x14ac:dyDescent="0.2">
      <c r="A193" s="121">
        <v>95</v>
      </c>
      <c r="B193" s="122" t="s">
        <v>320</v>
      </c>
      <c r="C193" s="123" t="s">
        <v>321</v>
      </c>
      <c r="D193" s="124" t="s">
        <v>78</v>
      </c>
      <c r="E193" s="125">
        <f>100+107.695</f>
        <v>207.69499999999999</v>
      </c>
      <c r="F193" s="125"/>
      <c r="G193" s="126">
        <f>E193*F193</f>
        <v>0</v>
      </c>
      <c r="O193" s="120">
        <v>2</v>
      </c>
      <c r="AA193" s="98">
        <v>1</v>
      </c>
      <c r="AB193" s="98">
        <v>7</v>
      </c>
      <c r="AC193" s="98">
        <v>7</v>
      </c>
      <c r="AZ193" s="98">
        <v>2</v>
      </c>
      <c r="BA193" s="98">
        <f>IF(AZ193=1,G193,0)</f>
        <v>0</v>
      </c>
      <c r="BB193" s="98">
        <f>IF(AZ193=2,G193,0)</f>
        <v>0</v>
      </c>
      <c r="BC193" s="98">
        <f>IF(AZ193=3,G193,0)</f>
        <v>0</v>
      </c>
      <c r="BD193" s="98">
        <f>IF(AZ193=4,G193,0)</f>
        <v>0</v>
      </c>
      <c r="BE193" s="98">
        <f>IF(AZ193=5,G193,0)</f>
        <v>0</v>
      </c>
      <c r="CA193" s="127">
        <v>1</v>
      </c>
      <c r="CB193" s="127">
        <v>7</v>
      </c>
      <c r="CZ193" s="98">
        <v>0</v>
      </c>
    </row>
    <row r="194" spans="1:104" ht="22.5" x14ac:dyDescent="0.2">
      <c r="A194" s="121">
        <v>96</v>
      </c>
      <c r="B194" s="122" t="s">
        <v>322</v>
      </c>
      <c r="C194" s="123" t="s">
        <v>323</v>
      </c>
      <c r="D194" s="124" t="s">
        <v>78</v>
      </c>
      <c r="E194" s="125">
        <v>329.99770000000001</v>
      </c>
      <c r="F194" s="125"/>
      <c r="G194" s="126">
        <f>E194*F194</f>
        <v>0</v>
      </c>
      <c r="O194" s="120">
        <v>2</v>
      </c>
      <c r="AA194" s="98">
        <v>1</v>
      </c>
      <c r="AB194" s="98">
        <v>7</v>
      </c>
      <c r="AC194" s="98">
        <v>7</v>
      </c>
      <c r="AZ194" s="98">
        <v>2</v>
      </c>
      <c r="BA194" s="98">
        <f>IF(AZ194=1,G194,0)</f>
        <v>0</v>
      </c>
      <c r="BB194" s="98">
        <f>IF(AZ194=2,G194,0)</f>
        <v>0</v>
      </c>
      <c r="BC194" s="98">
        <f>IF(AZ194=3,G194,0)</f>
        <v>0</v>
      </c>
      <c r="BD194" s="98">
        <f>IF(AZ194=4,G194,0)</f>
        <v>0</v>
      </c>
      <c r="BE194" s="98">
        <f>IF(AZ194=5,G194,0)</f>
        <v>0</v>
      </c>
      <c r="CA194" s="127">
        <v>1</v>
      </c>
      <c r="CB194" s="127">
        <v>7</v>
      </c>
      <c r="CZ194" s="98">
        <v>0</v>
      </c>
    </row>
    <row r="195" spans="1:104" x14ac:dyDescent="0.2">
      <c r="A195" s="128"/>
      <c r="B195" s="131"/>
      <c r="C195" s="188" t="s">
        <v>324</v>
      </c>
      <c r="D195" s="189"/>
      <c r="E195" s="132">
        <v>167.55449999999999</v>
      </c>
      <c r="F195" s="133"/>
      <c r="G195" s="134"/>
      <c r="M195" s="130" t="s">
        <v>324</v>
      </c>
      <c r="O195" s="120"/>
    </row>
    <row r="196" spans="1:104" x14ac:dyDescent="0.2">
      <c r="A196" s="128"/>
      <c r="B196" s="131"/>
      <c r="C196" s="188" t="s">
        <v>325</v>
      </c>
      <c r="D196" s="189"/>
      <c r="E196" s="132">
        <v>162.44319999999999</v>
      </c>
      <c r="F196" s="133"/>
      <c r="G196" s="134"/>
      <c r="M196" s="130" t="s">
        <v>325</v>
      </c>
      <c r="O196" s="120"/>
    </row>
    <row r="197" spans="1:104" x14ac:dyDescent="0.2">
      <c r="A197" s="135"/>
      <c r="B197" s="136" t="s">
        <v>57</v>
      </c>
      <c r="C197" s="137" t="str">
        <f>CONCATENATE(B191," ",C191)</f>
        <v>784 Malby</v>
      </c>
      <c r="D197" s="138"/>
      <c r="E197" s="139"/>
      <c r="F197" s="140"/>
      <c r="G197" s="141">
        <f>SUM(G191:G196)</f>
        <v>0</v>
      </c>
      <c r="O197" s="120">
        <v>4</v>
      </c>
      <c r="BA197" s="142">
        <f>SUM(BA191:BA196)</f>
        <v>0</v>
      </c>
      <c r="BB197" s="142">
        <f>SUM(BB191:BB196)</f>
        <v>0</v>
      </c>
      <c r="BC197" s="142">
        <f>SUM(BC191:BC196)</f>
        <v>0</v>
      </c>
      <c r="BD197" s="142">
        <f>SUM(BD191:BD196)</f>
        <v>0</v>
      </c>
      <c r="BE197" s="142">
        <f>SUM(BE191:BE196)</f>
        <v>0</v>
      </c>
    </row>
    <row r="198" spans="1:104" x14ac:dyDescent="0.2">
      <c r="A198" s="113" t="s">
        <v>55</v>
      </c>
      <c r="B198" s="114" t="s">
        <v>326</v>
      </c>
      <c r="C198" s="115" t="s">
        <v>327</v>
      </c>
      <c r="D198" s="116"/>
      <c r="E198" s="117"/>
      <c r="F198" s="117"/>
      <c r="G198" s="118"/>
      <c r="H198" s="119"/>
      <c r="I198" s="119"/>
      <c r="O198" s="120">
        <v>1</v>
      </c>
    </row>
    <row r="199" spans="1:104" x14ac:dyDescent="0.2">
      <c r="A199" s="121">
        <v>97</v>
      </c>
      <c r="B199" s="122" t="s">
        <v>328</v>
      </c>
      <c r="C199" s="123" t="s">
        <v>329</v>
      </c>
      <c r="D199" s="124" t="s">
        <v>56</v>
      </c>
      <c r="E199" s="125">
        <v>2</v>
      </c>
      <c r="F199" s="125"/>
      <c r="G199" s="126">
        <f>E199*F199</f>
        <v>0</v>
      </c>
      <c r="O199" s="120">
        <v>2</v>
      </c>
      <c r="AA199" s="98">
        <v>1</v>
      </c>
      <c r="AB199" s="98">
        <v>7</v>
      </c>
      <c r="AC199" s="98">
        <v>7</v>
      </c>
      <c r="AZ199" s="98">
        <v>2</v>
      </c>
      <c r="BA199" s="98">
        <f>IF(AZ199=1,G199,0)</f>
        <v>0</v>
      </c>
      <c r="BB199" s="98">
        <f>IF(AZ199=2,G199,0)</f>
        <v>0</v>
      </c>
      <c r="BC199" s="98">
        <f>IF(AZ199=3,G199,0)</f>
        <v>0</v>
      </c>
      <c r="BD199" s="98">
        <f>IF(AZ199=4,G199,0)</f>
        <v>0</v>
      </c>
      <c r="BE199" s="98">
        <f>IF(AZ199=5,G199,0)</f>
        <v>0</v>
      </c>
      <c r="CA199" s="127">
        <v>1</v>
      </c>
      <c r="CB199" s="127">
        <v>7</v>
      </c>
      <c r="CZ199" s="98">
        <v>0</v>
      </c>
    </row>
    <row r="200" spans="1:104" ht="22.5" x14ac:dyDescent="0.2">
      <c r="A200" s="121">
        <v>98</v>
      </c>
      <c r="B200" s="122" t="s">
        <v>330</v>
      </c>
      <c r="C200" s="123" t="s">
        <v>378</v>
      </c>
      <c r="D200" s="124" t="s">
        <v>56</v>
      </c>
      <c r="E200" s="125">
        <v>2</v>
      </c>
      <c r="F200" s="125"/>
      <c r="G200" s="126">
        <f>E200*F200</f>
        <v>0</v>
      </c>
      <c r="O200" s="120">
        <v>2</v>
      </c>
      <c r="AA200" s="98">
        <v>12</v>
      </c>
      <c r="AB200" s="98">
        <v>7</v>
      </c>
      <c r="AC200" s="98">
        <v>133</v>
      </c>
      <c r="AZ200" s="98">
        <v>2</v>
      </c>
      <c r="BA200" s="98">
        <f>IF(AZ200=1,G200,0)</f>
        <v>0</v>
      </c>
      <c r="BB200" s="98">
        <f>IF(AZ200=2,G200,0)</f>
        <v>0</v>
      </c>
      <c r="BC200" s="98">
        <f>IF(AZ200=3,G200,0)</f>
        <v>0</v>
      </c>
      <c r="BD200" s="98">
        <f>IF(AZ200=4,G200,0)</f>
        <v>0</v>
      </c>
      <c r="BE200" s="98">
        <f>IF(AZ200=5,G200,0)</f>
        <v>0</v>
      </c>
      <c r="CA200" s="127">
        <v>12</v>
      </c>
      <c r="CB200" s="127">
        <v>7</v>
      </c>
      <c r="CZ200" s="98">
        <v>0</v>
      </c>
    </row>
    <row r="201" spans="1:104" x14ac:dyDescent="0.2">
      <c r="A201" s="121">
        <v>99</v>
      </c>
      <c r="B201" s="122" t="s">
        <v>331</v>
      </c>
      <c r="C201" s="123" t="s">
        <v>332</v>
      </c>
      <c r="D201" s="124" t="s">
        <v>160</v>
      </c>
      <c r="E201" s="125">
        <v>1</v>
      </c>
      <c r="F201" s="125"/>
      <c r="G201" s="126">
        <f>E201*F201</f>
        <v>0</v>
      </c>
      <c r="O201" s="120">
        <v>2</v>
      </c>
      <c r="AA201" s="98">
        <v>12</v>
      </c>
      <c r="AB201" s="98">
        <v>7</v>
      </c>
      <c r="AC201" s="98">
        <v>101</v>
      </c>
      <c r="AZ201" s="98">
        <v>2</v>
      </c>
      <c r="BA201" s="98">
        <f>IF(AZ201=1,G201,0)</f>
        <v>0</v>
      </c>
      <c r="BB201" s="98">
        <f>IF(AZ201=2,G201,0)</f>
        <v>0</v>
      </c>
      <c r="BC201" s="98">
        <f>IF(AZ201=3,G201,0)</f>
        <v>0</v>
      </c>
      <c r="BD201" s="98">
        <f>IF(AZ201=4,G201,0)</f>
        <v>0</v>
      </c>
      <c r="BE201" s="98">
        <f>IF(AZ201=5,G201,0)</f>
        <v>0</v>
      </c>
      <c r="CA201" s="127">
        <v>12</v>
      </c>
      <c r="CB201" s="127">
        <v>7</v>
      </c>
      <c r="CZ201" s="98">
        <v>0</v>
      </c>
    </row>
    <row r="202" spans="1:104" x14ac:dyDescent="0.2">
      <c r="A202" s="121">
        <v>100</v>
      </c>
      <c r="B202" s="122" t="s">
        <v>333</v>
      </c>
      <c r="C202" s="123" t="s">
        <v>334</v>
      </c>
      <c r="D202" s="124" t="s">
        <v>160</v>
      </c>
      <c r="E202" s="125">
        <v>1</v>
      </c>
      <c r="F202" s="125"/>
      <c r="G202" s="126">
        <f>E202*F202</f>
        <v>0</v>
      </c>
      <c r="O202" s="120">
        <v>2</v>
      </c>
      <c r="AA202" s="98">
        <v>12</v>
      </c>
      <c r="AB202" s="98">
        <v>7</v>
      </c>
      <c r="AC202" s="98">
        <v>19</v>
      </c>
      <c r="AZ202" s="98">
        <v>2</v>
      </c>
      <c r="BA202" s="98">
        <f>IF(AZ202=1,G202,0)</f>
        <v>0</v>
      </c>
      <c r="BB202" s="98">
        <f>IF(AZ202=2,G202,0)</f>
        <v>0</v>
      </c>
      <c r="BC202" s="98">
        <f>IF(AZ202=3,G202,0)</f>
        <v>0</v>
      </c>
      <c r="BD202" s="98">
        <f>IF(AZ202=4,G202,0)</f>
        <v>0</v>
      </c>
      <c r="BE202" s="98">
        <f>IF(AZ202=5,G202,0)</f>
        <v>0</v>
      </c>
      <c r="CA202" s="127">
        <v>12</v>
      </c>
      <c r="CB202" s="127">
        <v>7</v>
      </c>
      <c r="CZ202" s="98">
        <v>0</v>
      </c>
    </row>
    <row r="203" spans="1:104" x14ac:dyDescent="0.2">
      <c r="A203" s="135"/>
      <c r="B203" s="136" t="s">
        <v>57</v>
      </c>
      <c r="C203" s="137" t="str">
        <f>CONCATENATE(B198," ",C198)</f>
        <v>788 Interier</v>
      </c>
      <c r="D203" s="138"/>
      <c r="E203" s="139"/>
      <c r="F203" s="140"/>
      <c r="G203" s="141">
        <f>SUM(G198:G202)</f>
        <v>0</v>
      </c>
      <c r="O203" s="120">
        <v>4</v>
      </c>
      <c r="BA203" s="142">
        <f>SUM(BA198:BA202)</f>
        <v>0</v>
      </c>
      <c r="BB203" s="142">
        <f>SUM(BB198:BB202)</f>
        <v>0</v>
      </c>
      <c r="BC203" s="142">
        <f>SUM(BC198:BC202)</f>
        <v>0</v>
      </c>
      <c r="BD203" s="142">
        <f>SUM(BD198:BD202)</f>
        <v>0</v>
      </c>
      <c r="BE203" s="142">
        <f>SUM(BE198:BE202)</f>
        <v>0</v>
      </c>
    </row>
    <row r="204" spans="1:104" x14ac:dyDescent="0.2">
      <c r="A204" s="113" t="s">
        <v>55</v>
      </c>
      <c r="B204" s="114" t="s">
        <v>335</v>
      </c>
      <c r="C204" s="115" t="s">
        <v>336</v>
      </c>
      <c r="D204" s="116"/>
      <c r="E204" s="117"/>
      <c r="F204" s="117"/>
      <c r="G204" s="118"/>
      <c r="H204" s="119"/>
      <c r="I204" s="119"/>
      <c r="O204" s="120">
        <v>1</v>
      </c>
    </row>
    <row r="205" spans="1:104" x14ac:dyDescent="0.2">
      <c r="A205" s="121">
        <v>101</v>
      </c>
      <c r="B205" s="122" t="s">
        <v>337</v>
      </c>
      <c r="C205" s="123" t="s">
        <v>338</v>
      </c>
      <c r="D205" s="124" t="s">
        <v>170</v>
      </c>
      <c r="E205" s="125">
        <v>1</v>
      </c>
      <c r="F205" s="125"/>
      <c r="G205" s="126">
        <f>E205*F205</f>
        <v>0</v>
      </c>
      <c r="O205" s="120">
        <v>2</v>
      </c>
      <c r="AA205" s="98">
        <v>12</v>
      </c>
      <c r="AB205" s="98">
        <v>7</v>
      </c>
      <c r="AC205" s="98">
        <v>123</v>
      </c>
      <c r="AZ205" s="98">
        <v>2</v>
      </c>
      <c r="BA205" s="98">
        <f>IF(AZ205=1,G205,0)</f>
        <v>0</v>
      </c>
      <c r="BB205" s="98">
        <f>IF(AZ205=2,G205,0)</f>
        <v>0</v>
      </c>
      <c r="BC205" s="98">
        <f>IF(AZ205=3,G205,0)</f>
        <v>0</v>
      </c>
      <c r="BD205" s="98">
        <f>IF(AZ205=4,G205,0)</f>
        <v>0</v>
      </c>
      <c r="BE205" s="98">
        <f>IF(AZ205=5,G205,0)</f>
        <v>0</v>
      </c>
      <c r="CA205" s="127">
        <v>12</v>
      </c>
      <c r="CB205" s="127">
        <v>7</v>
      </c>
      <c r="CZ205" s="98">
        <v>0</v>
      </c>
    </row>
    <row r="206" spans="1:104" x14ac:dyDescent="0.2">
      <c r="A206" s="135"/>
      <c r="B206" s="136" t="s">
        <v>57</v>
      </c>
      <c r="C206" s="137" t="str">
        <f>CONCATENATE(B204," ",C204)</f>
        <v>792-1 Přípravné a pomocné práce</v>
      </c>
      <c r="D206" s="138"/>
      <c r="E206" s="139"/>
      <c r="F206" s="140"/>
      <c r="G206" s="141">
        <f>SUM(G204:G205)</f>
        <v>0</v>
      </c>
      <c r="O206" s="120">
        <v>4</v>
      </c>
      <c r="BA206" s="142">
        <f>SUM(BA204:BA205)</f>
        <v>0</v>
      </c>
      <c r="BB206" s="142">
        <f>SUM(BB204:BB205)</f>
        <v>0</v>
      </c>
      <c r="BC206" s="142">
        <f>SUM(BC204:BC205)</f>
        <v>0</v>
      </c>
      <c r="BD206" s="142">
        <f>SUM(BD204:BD205)</f>
        <v>0</v>
      </c>
      <c r="BE206" s="142">
        <f>SUM(BE204:BE205)</f>
        <v>0</v>
      </c>
    </row>
    <row r="207" spans="1:104" x14ac:dyDescent="0.2">
      <c r="A207" s="113" t="s">
        <v>55</v>
      </c>
      <c r="B207" s="114" t="s">
        <v>339</v>
      </c>
      <c r="C207" s="115" t="s">
        <v>340</v>
      </c>
      <c r="D207" s="116"/>
      <c r="E207" s="117"/>
      <c r="F207" s="117"/>
      <c r="G207" s="118"/>
      <c r="H207" s="119"/>
      <c r="I207" s="119"/>
      <c r="O207" s="120">
        <v>1</v>
      </c>
    </row>
    <row r="208" spans="1:104" ht="22.5" x14ac:dyDescent="0.2">
      <c r="A208" s="121">
        <v>102</v>
      </c>
      <c r="B208" s="122" t="s">
        <v>339</v>
      </c>
      <c r="C208" s="123" t="s">
        <v>341</v>
      </c>
      <c r="D208" s="124" t="s">
        <v>170</v>
      </c>
      <c r="E208" s="125">
        <v>1</v>
      </c>
      <c r="F208" s="125"/>
      <c r="G208" s="126">
        <f>E208*F208</f>
        <v>0</v>
      </c>
      <c r="O208" s="120">
        <v>2</v>
      </c>
      <c r="AA208" s="98">
        <v>12</v>
      </c>
      <c r="AB208" s="98">
        <v>9</v>
      </c>
      <c r="AC208" s="98">
        <v>3</v>
      </c>
      <c r="AZ208" s="98">
        <v>4</v>
      </c>
      <c r="BA208" s="98">
        <f>IF(AZ208=1,G208,0)</f>
        <v>0</v>
      </c>
      <c r="BB208" s="98">
        <f>IF(AZ208=2,G208,0)</f>
        <v>0</v>
      </c>
      <c r="BC208" s="98">
        <f>IF(AZ208=3,G208,0)</f>
        <v>0</v>
      </c>
      <c r="BD208" s="98">
        <f>IF(AZ208=4,G208,0)</f>
        <v>0</v>
      </c>
      <c r="BE208" s="98">
        <f>IF(AZ208=5,G208,0)</f>
        <v>0</v>
      </c>
      <c r="CA208" s="127">
        <v>12</v>
      </c>
      <c r="CB208" s="127">
        <v>9</v>
      </c>
      <c r="CZ208" s="98">
        <v>0</v>
      </c>
    </row>
    <row r="209" spans="1:104" x14ac:dyDescent="0.2">
      <c r="A209" s="135"/>
      <c r="B209" s="136" t="s">
        <v>57</v>
      </c>
      <c r="C209" s="137" t="str">
        <f>CONCATENATE(B207," ",C207)</f>
        <v>M21 Elektromontáže</v>
      </c>
      <c r="D209" s="138"/>
      <c r="E209" s="139"/>
      <c r="F209" s="140"/>
      <c r="G209" s="141">
        <f>SUM(G207:G208)</f>
        <v>0</v>
      </c>
      <c r="O209" s="120">
        <v>4</v>
      </c>
      <c r="BA209" s="142">
        <f>SUM(BA207:BA208)</f>
        <v>0</v>
      </c>
      <c r="BB209" s="142">
        <f>SUM(BB207:BB208)</f>
        <v>0</v>
      </c>
      <c r="BC209" s="142">
        <f>SUM(BC207:BC208)</f>
        <v>0</v>
      </c>
      <c r="BD209" s="142">
        <f>SUM(BD207:BD208)</f>
        <v>0</v>
      </c>
      <c r="BE209" s="142">
        <f>SUM(BE207:BE208)</f>
        <v>0</v>
      </c>
    </row>
    <row r="210" spans="1:104" x14ac:dyDescent="0.2">
      <c r="A210" s="113" t="s">
        <v>55</v>
      </c>
      <c r="B210" s="114" t="s">
        <v>342</v>
      </c>
      <c r="C210" s="115" t="s">
        <v>343</v>
      </c>
      <c r="D210" s="116"/>
      <c r="E210" s="117"/>
      <c r="F210" s="117"/>
      <c r="G210" s="118"/>
      <c r="H210" s="119"/>
      <c r="I210" s="119"/>
      <c r="O210" s="120">
        <v>1</v>
      </c>
    </row>
    <row r="211" spans="1:104" ht="22.5" x14ac:dyDescent="0.2">
      <c r="A211" s="121">
        <v>103</v>
      </c>
      <c r="B211" s="122" t="s">
        <v>342</v>
      </c>
      <c r="C211" s="123" t="s">
        <v>344</v>
      </c>
      <c r="D211" s="124" t="s">
        <v>170</v>
      </c>
      <c r="E211" s="125">
        <v>1</v>
      </c>
      <c r="F211" s="125"/>
      <c r="G211" s="126">
        <f>E211*F211</f>
        <v>0</v>
      </c>
      <c r="O211" s="120">
        <v>2</v>
      </c>
      <c r="AA211" s="98">
        <v>12</v>
      </c>
      <c r="AB211" s="98">
        <v>9</v>
      </c>
      <c r="AC211" s="98">
        <v>4</v>
      </c>
      <c r="AZ211" s="98">
        <v>4</v>
      </c>
      <c r="BA211" s="98">
        <f>IF(AZ211=1,G211,0)</f>
        <v>0</v>
      </c>
      <c r="BB211" s="98">
        <f>IF(AZ211=2,G211,0)</f>
        <v>0</v>
      </c>
      <c r="BC211" s="98">
        <f>IF(AZ211=3,G211,0)</f>
        <v>0</v>
      </c>
      <c r="BD211" s="98">
        <f>IF(AZ211=4,G211,0)</f>
        <v>0</v>
      </c>
      <c r="BE211" s="98">
        <f>IF(AZ211=5,G211,0)</f>
        <v>0</v>
      </c>
      <c r="CA211" s="127">
        <v>12</v>
      </c>
      <c r="CB211" s="127">
        <v>9</v>
      </c>
      <c r="CZ211" s="98">
        <v>0</v>
      </c>
    </row>
    <row r="212" spans="1:104" x14ac:dyDescent="0.2">
      <c r="A212" s="135"/>
      <c r="B212" s="136" t="s">
        <v>57</v>
      </c>
      <c r="C212" s="137" t="str">
        <f>CONCATENATE(B210," ",C210)</f>
        <v>M22 Elektroinstalace - slaboproud</v>
      </c>
      <c r="D212" s="138"/>
      <c r="E212" s="139"/>
      <c r="F212" s="140"/>
      <c r="G212" s="141">
        <f>SUM(G210:G211)</f>
        <v>0</v>
      </c>
      <c r="O212" s="120">
        <v>4</v>
      </c>
      <c r="BA212" s="142">
        <f>SUM(BA210:BA211)</f>
        <v>0</v>
      </c>
      <c r="BB212" s="142">
        <f>SUM(BB210:BB211)</f>
        <v>0</v>
      </c>
      <c r="BC212" s="142">
        <f>SUM(BC210:BC211)</f>
        <v>0</v>
      </c>
      <c r="BD212" s="142">
        <f>SUM(BD210:BD211)</f>
        <v>0</v>
      </c>
      <c r="BE212" s="142">
        <f>SUM(BE210:BE211)</f>
        <v>0</v>
      </c>
    </row>
    <row r="213" spans="1:104" x14ac:dyDescent="0.2">
      <c r="A213" s="113" t="s">
        <v>55</v>
      </c>
      <c r="B213" s="114" t="s">
        <v>345</v>
      </c>
      <c r="C213" s="115" t="s">
        <v>346</v>
      </c>
      <c r="D213" s="116"/>
      <c r="E213" s="117"/>
      <c r="F213" s="117"/>
      <c r="G213" s="118"/>
      <c r="H213" s="119"/>
      <c r="I213" s="119"/>
      <c r="O213" s="120">
        <v>1</v>
      </c>
    </row>
    <row r="214" spans="1:104" ht="22.5" x14ac:dyDescent="0.2">
      <c r="A214" s="121">
        <v>104</v>
      </c>
      <c r="B214" s="122" t="s">
        <v>345</v>
      </c>
      <c r="C214" s="123" t="s">
        <v>347</v>
      </c>
      <c r="D214" s="124" t="s">
        <v>170</v>
      </c>
      <c r="E214" s="125">
        <v>1</v>
      </c>
      <c r="F214" s="125"/>
      <c r="G214" s="126">
        <f>E214*F214</f>
        <v>0</v>
      </c>
      <c r="O214" s="120">
        <v>2</v>
      </c>
      <c r="AA214" s="98">
        <v>12</v>
      </c>
      <c r="AB214" s="98">
        <v>9</v>
      </c>
      <c r="AC214" s="98">
        <v>5</v>
      </c>
      <c r="AZ214" s="98">
        <v>4</v>
      </c>
      <c r="BA214" s="98">
        <f>IF(AZ214=1,G214,0)</f>
        <v>0</v>
      </c>
      <c r="BB214" s="98">
        <f>IF(AZ214=2,G214,0)</f>
        <v>0</v>
      </c>
      <c r="BC214" s="98">
        <f>IF(AZ214=3,G214,0)</f>
        <v>0</v>
      </c>
      <c r="BD214" s="98">
        <f>IF(AZ214=4,G214,0)</f>
        <v>0</v>
      </c>
      <c r="BE214" s="98">
        <f>IF(AZ214=5,G214,0)</f>
        <v>0</v>
      </c>
      <c r="CA214" s="127">
        <v>12</v>
      </c>
      <c r="CB214" s="127">
        <v>9</v>
      </c>
      <c r="CZ214" s="98">
        <v>0</v>
      </c>
    </row>
    <row r="215" spans="1:104" x14ac:dyDescent="0.2">
      <c r="A215" s="135"/>
      <c r="B215" s="136" t="s">
        <v>57</v>
      </c>
      <c r="C215" s="137" t="str">
        <f>CONCATENATE(B213," ",C213)</f>
        <v>M24 Montáže vzduchotechnických zařízení</v>
      </c>
      <c r="D215" s="138"/>
      <c r="E215" s="139"/>
      <c r="F215" s="140"/>
      <c r="G215" s="141">
        <f>SUM(G213:G214)</f>
        <v>0</v>
      </c>
      <c r="O215" s="120">
        <v>4</v>
      </c>
      <c r="BA215" s="142">
        <f>SUM(BA213:BA214)</f>
        <v>0</v>
      </c>
      <c r="BB215" s="142">
        <f>SUM(BB213:BB214)</f>
        <v>0</v>
      </c>
      <c r="BC215" s="142">
        <f>SUM(BC213:BC214)</f>
        <v>0</v>
      </c>
      <c r="BD215" s="142">
        <f>SUM(BD213:BD214)</f>
        <v>0</v>
      </c>
      <c r="BE215" s="142">
        <f>SUM(BE213:BE214)</f>
        <v>0</v>
      </c>
    </row>
    <row r="216" spans="1:104" x14ac:dyDescent="0.2">
      <c r="A216" s="113" t="s">
        <v>55</v>
      </c>
      <c r="B216" s="114" t="s">
        <v>348</v>
      </c>
      <c r="C216" s="115" t="s">
        <v>349</v>
      </c>
      <c r="D216" s="116"/>
      <c r="E216" s="117"/>
      <c r="F216" s="117"/>
      <c r="G216" s="118"/>
      <c r="H216" s="119"/>
      <c r="I216" s="119"/>
      <c r="O216" s="120">
        <v>1</v>
      </c>
    </row>
    <row r="217" spans="1:104" x14ac:dyDescent="0.2">
      <c r="A217" s="121">
        <v>105</v>
      </c>
      <c r="B217" s="122" t="s">
        <v>348</v>
      </c>
      <c r="C217" s="123" t="s">
        <v>350</v>
      </c>
      <c r="D217" s="124" t="s">
        <v>170</v>
      </c>
      <c r="E217" s="125">
        <v>1</v>
      </c>
      <c r="F217" s="125"/>
      <c r="G217" s="126">
        <f>E217*F217</f>
        <v>0</v>
      </c>
      <c r="O217" s="120">
        <v>2</v>
      </c>
      <c r="AA217" s="98">
        <v>12</v>
      </c>
      <c r="AB217" s="98">
        <v>9</v>
      </c>
      <c r="AC217" s="98">
        <v>6</v>
      </c>
      <c r="AZ217" s="98">
        <v>4</v>
      </c>
      <c r="BA217" s="98">
        <f>IF(AZ217=1,G217,0)</f>
        <v>0</v>
      </c>
      <c r="BB217" s="98">
        <f>IF(AZ217=2,G217,0)</f>
        <v>0</v>
      </c>
      <c r="BC217" s="98">
        <f>IF(AZ217=3,G217,0)</f>
        <v>0</v>
      </c>
      <c r="BD217" s="98">
        <f>IF(AZ217=4,G217,0)</f>
        <v>0</v>
      </c>
      <c r="BE217" s="98">
        <f>IF(AZ217=5,G217,0)</f>
        <v>0</v>
      </c>
      <c r="CA217" s="127">
        <v>12</v>
      </c>
      <c r="CB217" s="127">
        <v>9</v>
      </c>
      <c r="CZ217" s="98">
        <v>0</v>
      </c>
    </row>
    <row r="218" spans="1:104" x14ac:dyDescent="0.2">
      <c r="A218" s="135"/>
      <c r="B218" s="136" t="s">
        <v>57</v>
      </c>
      <c r="C218" s="137" t="str">
        <f>CONCATENATE(B216," ",C216)</f>
        <v>M36 Montáže měřících a regulačních zařízení</v>
      </c>
      <c r="D218" s="138"/>
      <c r="E218" s="139"/>
      <c r="F218" s="140"/>
      <c r="G218" s="141">
        <f>SUM(G216:G217)</f>
        <v>0</v>
      </c>
      <c r="O218" s="120">
        <v>4</v>
      </c>
      <c r="BA218" s="142">
        <f>SUM(BA216:BA217)</f>
        <v>0</v>
      </c>
      <c r="BB218" s="142">
        <f>SUM(BB216:BB217)</f>
        <v>0</v>
      </c>
      <c r="BC218" s="142">
        <f>SUM(BC216:BC217)</f>
        <v>0</v>
      </c>
      <c r="BD218" s="142">
        <f>SUM(BD216:BD217)</f>
        <v>0</v>
      </c>
      <c r="BE218" s="142">
        <f>SUM(BE216:BE217)</f>
        <v>0</v>
      </c>
    </row>
    <row r="219" spans="1:104" x14ac:dyDescent="0.2">
      <c r="A219" s="113" t="s">
        <v>55</v>
      </c>
      <c r="B219" s="114" t="s">
        <v>351</v>
      </c>
      <c r="C219" s="115" t="s">
        <v>352</v>
      </c>
      <c r="D219" s="116"/>
      <c r="E219" s="117"/>
      <c r="F219" s="117"/>
      <c r="G219" s="118"/>
      <c r="H219" s="119"/>
      <c r="I219" s="119"/>
      <c r="O219" s="120">
        <v>1</v>
      </c>
    </row>
    <row r="220" spans="1:104" x14ac:dyDescent="0.2">
      <c r="A220" s="121">
        <v>106</v>
      </c>
      <c r="B220" s="122" t="s">
        <v>353</v>
      </c>
      <c r="C220" s="123" t="s">
        <v>354</v>
      </c>
      <c r="D220" s="124" t="s">
        <v>355</v>
      </c>
      <c r="E220" s="125">
        <v>2930.5</v>
      </c>
      <c r="F220" s="125"/>
      <c r="G220" s="126">
        <f>E220*F220</f>
        <v>0</v>
      </c>
      <c r="O220" s="120">
        <v>2</v>
      </c>
      <c r="AA220" s="98">
        <v>12</v>
      </c>
      <c r="AB220" s="98">
        <v>0</v>
      </c>
      <c r="AC220" s="98">
        <v>16</v>
      </c>
      <c r="AZ220" s="98">
        <v>4</v>
      </c>
      <c r="BA220" s="98">
        <f>IF(AZ220=1,G220,0)</f>
        <v>0</v>
      </c>
      <c r="BB220" s="98">
        <f>IF(AZ220=2,G220,0)</f>
        <v>0</v>
      </c>
      <c r="BC220" s="98">
        <f>IF(AZ220=3,G220,0)</f>
        <v>0</v>
      </c>
      <c r="BD220" s="98">
        <f>IF(AZ220=4,G220,0)</f>
        <v>0</v>
      </c>
      <c r="BE220" s="98">
        <f>IF(AZ220=5,G220,0)</f>
        <v>0</v>
      </c>
      <c r="CA220" s="127">
        <v>12</v>
      </c>
      <c r="CB220" s="127">
        <v>0</v>
      </c>
      <c r="CZ220" s="98">
        <v>6.0000000000004501E-5</v>
      </c>
    </row>
    <row r="221" spans="1:104" x14ac:dyDescent="0.2">
      <c r="A221" s="121">
        <v>107</v>
      </c>
      <c r="B221" s="122" t="s">
        <v>356</v>
      </c>
      <c r="C221" s="123" t="s">
        <v>357</v>
      </c>
      <c r="D221" s="124" t="s">
        <v>355</v>
      </c>
      <c r="E221" s="125">
        <v>2930.5</v>
      </c>
      <c r="F221" s="125"/>
      <c r="G221" s="126">
        <f>E221*F221</f>
        <v>0</v>
      </c>
      <c r="O221" s="120">
        <v>2</v>
      </c>
      <c r="AA221" s="98">
        <v>12</v>
      </c>
      <c r="AB221" s="98">
        <v>0</v>
      </c>
      <c r="AC221" s="98">
        <v>15</v>
      </c>
      <c r="AZ221" s="98">
        <v>4</v>
      </c>
      <c r="BA221" s="98">
        <f>IF(AZ221=1,G221,0)</f>
        <v>0</v>
      </c>
      <c r="BB221" s="98">
        <f>IF(AZ221=2,G221,0)</f>
        <v>0</v>
      </c>
      <c r="BC221" s="98">
        <f>IF(AZ221=3,G221,0)</f>
        <v>0</v>
      </c>
      <c r="BD221" s="98">
        <f>IF(AZ221=4,G221,0)</f>
        <v>0</v>
      </c>
      <c r="BE221" s="98">
        <f>IF(AZ221=5,G221,0)</f>
        <v>0</v>
      </c>
      <c r="CA221" s="127">
        <v>12</v>
      </c>
      <c r="CB221" s="127">
        <v>0</v>
      </c>
      <c r="CZ221" s="98">
        <v>6.0000000000004501E-5</v>
      </c>
    </row>
    <row r="222" spans="1:104" ht="22.5" x14ac:dyDescent="0.2">
      <c r="A222" s="121">
        <v>108</v>
      </c>
      <c r="B222" s="122" t="s">
        <v>358</v>
      </c>
      <c r="C222" s="123" t="s">
        <v>359</v>
      </c>
      <c r="D222" s="124" t="s">
        <v>355</v>
      </c>
      <c r="E222" s="125">
        <v>706.9</v>
      </c>
      <c r="F222" s="125"/>
      <c r="G222" s="126">
        <f>E222*F222</f>
        <v>0</v>
      </c>
      <c r="O222" s="120">
        <v>2</v>
      </c>
      <c r="AA222" s="98">
        <v>12</v>
      </c>
      <c r="AB222" s="98">
        <v>0</v>
      </c>
      <c r="AC222" s="98">
        <v>25</v>
      </c>
      <c r="AZ222" s="98">
        <v>4</v>
      </c>
      <c r="BA222" s="98">
        <f>IF(AZ222=1,G222,0)</f>
        <v>0</v>
      </c>
      <c r="BB222" s="98">
        <f>IF(AZ222=2,G222,0)</f>
        <v>0</v>
      </c>
      <c r="BC222" s="98">
        <f>IF(AZ222=3,G222,0)</f>
        <v>0</v>
      </c>
      <c r="BD222" s="98">
        <f>IF(AZ222=4,G222,0)</f>
        <v>0</v>
      </c>
      <c r="BE222" s="98">
        <f>IF(AZ222=5,G222,0)</f>
        <v>0</v>
      </c>
      <c r="CA222" s="127">
        <v>12</v>
      </c>
      <c r="CB222" s="127">
        <v>0</v>
      </c>
      <c r="CZ222" s="98">
        <v>6.0000000000004501E-5</v>
      </c>
    </row>
    <row r="223" spans="1:104" ht="22.5" x14ac:dyDescent="0.2">
      <c r="A223" s="121">
        <v>109</v>
      </c>
      <c r="B223" s="122" t="s">
        <v>360</v>
      </c>
      <c r="C223" s="123" t="s">
        <v>361</v>
      </c>
      <c r="D223" s="124" t="s">
        <v>355</v>
      </c>
      <c r="E223" s="125">
        <v>706.9</v>
      </c>
      <c r="F223" s="125"/>
      <c r="G223" s="126">
        <f>E223*F223</f>
        <v>0</v>
      </c>
      <c r="O223" s="120">
        <v>2</v>
      </c>
      <c r="AA223" s="98">
        <v>12</v>
      </c>
      <c r="AB223" s="98">
        <v>0</v>
      </c>
      <c r="AC223" s="98">
        <v>26</v>
      </c>
      <c r="AZ223" s="98">
        <v>4</v>
      </c>
      <c r="BA223" s="98">
        <f>IF(AZ223=1,G223,0)</f>
        <v>0</v>
      </c>
      <c r="BB223" s="98">
        <f>IF(AZ223=2,G223,0)</f>
        <v>0</v>
      </c>
      <c r="BC223" s="98">
        <f>IF(AZ223=3,G223,0)</f>
        <v>0</v>
      </c>
      <c r="BD223" s="98">
        <f>IF(AZ223=4,G223,0)</f>
        <v>0</v>
      </c>
      <c r="BE223" s="98">
        <f>IF(AZ223=5,G223,0)</f>
        <v>0</v>
      </c>
      <c r="CA223" s="127">
        <v>12</v>
      </c>
      <c r="CB223" s="127">
        <v>0</v>
      </c>
      <c r="CZ223" s="98">
        <v>6.0000000000004501E-5</v>
      </c>
    </row>
    <row r="224" spans="1:104" x14ac:dyDescent="0.2">
      <c r="A224" s="135"/>
      <c r="B224" s="136" t="s">
        <v>57</v>
      </c>
      <c r="C224" s="137" t="str">
        <f>CONCATENATE(B219," ",C219)</f>
        <v>M43 Montáže ocelových konstrukcí</v>
      </c>
      <c r="D224" s="138"/>
      <c r="E224" s="139"/>
      <c r="F224" s="140"/>
      <c r="G224" s="141">
        <f>SUM(G219:G223)</f>
        <v>0</v>
      </c>
      <c r="O224" s="120">
        <v>4</v>
      </c>
      <c r="BA224" s="142">
        <f>SUM(BA219:BA223)</f>
        <v>0</v>
      </c>
      <c r="BB224" s="142">
        <f>SUM(BB219:BB223)</f>
        <v>0</v>
      </c>
      <c r="BC224" s="142">
        <f>SUM(BC219:BC223)</f>
        <v>0</v>
      </c>
      <c r="BD224" s="142">
        <f>SUM(BD219:BD223)</f>
        <v>0</v>
      </c>
      <c r="BE224" s="142">
        <f>SUM(BE219:BE223)</f>
        <v>0</v>
      </c>
    </row>
    <row r="225" spans="1:104" x14ac:dyDescent="0.2">
      <c r="A225" s="113" t="s">
        <v>55</v>
      </c>
      <c r="B225" s="114" t="s">
        <v>362</v>
      </c>
      <c r="C225" s="115" t="s">
        <v>363</v>
      </c>
      <c r="D225" s="116"/>
      <c r="E225" s="117"/>
      <c r="F225" s="117"/>
      <c r="G225" s="118"/>
      <c r="H225" s="119"/>
      <c r="I225" s="119"/>
      <c r="O225" s="120">
        <v>1</v>
      </c>
    </row>
    <row r="226" spans="1:104" x14ac:dyDescent="0.2">
      <c r="A226" s="121">
        <v>110</v>
      </c>
      <c r="B226" s="122" t="s">
        <v>364</v>
      </c>
      <c r="C226" s="123" t="s">
        <v>365</v>
      </c>
      <c r="D226" s="124" t="s">
        <v>205</v>
      </c>
      <c r="E226" s="125">
        <v>1.62786159999992</v>
      </c>
      <c r="F226" s="125"/>
      <c r="G226" s="126">
        <f>E226*F226</f>
        <v>0</v>
      </c>
      <c r="O226" s="120">
        <v>2</v>
      </c>
      <c r="AA226" s="98">
        <v>8</v>
      </c>
      <c r="AB226" s="98">
        <v>0</v>
      </c>
      <c r="AC226" s="98">
        <v>3</v>
      </c>
      <c r="AZ226" s="98">
        <v>1</v>
      </c>
      <c r="BA226" s="98">
        <f>IF(AZ226=1,G226,0)</f>
        <v>0</v>
      </c>
      <c r="BB226" s="98">
        <f>IF(AZ226=2,G226,0)</f>
        <v>0</v>
      </c>
      <c r="BC226" s="98">
        <f>IF(AZ226=3,G226,0)</f>
        <v>0</v>
      </c>
      <c r="BD226" s="98">
        <f>IF(AZ226=4,G226,0)</f>
        <v>0</v>
      </c>
      <c r="BE226" s="98">
        <f>IF(AZ226=5,G226,0)</f>
        <v>0</v>
      </c>
      <c r="CA226" s="127">
        <v>8</v>
      </c>
      <c r="CB226" s="127">
        <v>0</v>
      </c>
      <c r="CZ226" s="98">
        <v>0</v>
      </c>
    </row>
    <row r="227" spans="1:104" x14ac:dyDescent="0.2">
      <c r="A227" s="128"/>
      <c r="B227" s="129"/>
      <c r="C227" s="198" t="s">
        <v>366</v>
      </c>
      <c r="D227" s="199"/>
      <c r="E227" s="199"/>
      <c r="F227" s="199"/>
      <c r="G227" s="200"/>
      <c r="L227" s="130" t="s">
        <v>366</v>
      </c>
      <c r="O227" s="120">
        <v>3</v>
      </c>
    </row>
    <row r="228" spans="1:104" x14ac:dyDescent="0.2">
      <c r="A228" s="121">
        <v>111</v>
      </c>
      <c r="B228" s="122" t="s">
        <v>367</v>
      </c>
      <c r="C228" s="123" t="s">
        <v>368</v>
      </c>
      <c r="D228" s="124" t="s">
        <v>205</v>
      </c>
      <c r="E228" s="125">
        <v>22.790062399998899</v>
      </c>
      <c r="F228" s="125"/>
      <c r="G228" s="126">
        <f>E228*F228</f>
        <v>0</v>
      </c>
      <c r="O228" s="120">
        <v>2</v>
      </c>
      <c r="AA228" s="98">
        <v>8</v>
      </c>
      <c r="AB228" s="98">
        <v>0</v>
      </c>
      <c r="AC228" s="98">
        <v>3</v>
      </c>
      <c r="AZ228" s="98">
        <v>1</v>
      </c>
      <c r="BA228" s="98">
        <f>IF(AZ228=1,G228,0)</f>
        <v>0</v>
      </c>
      <c r="BB228" s="98">
        <f>IF(AZ228=2,G228,0)</f>
        <v>0</v>
      </c>
      <c r="BC228" s="98">
        <f>IF(AZ228=3,G228,0)</f>
        <v>0</v>
      </c>
      <c r="BD228" s="98">
        <f>IF(AZ228=4,G228,0)</f>
        <v>0</v>
      </c>
      <c r="BE228" s="98">
        <f>IF(AZ228=5,G228,0)</f>
        <v>0</v>
      </c>
      <c r="CA228" s="127">
        <v>8</v>
      </c>
      <c r="CB228" s="127">
        <v>0</v>
      </c>
      <c r="CZ228" s="98">
        <v>0</v>
      </c>
    </row>
    <row r="229" spans="1:104" x14ac:dyDescent="0.2">
      <c r="A229" s="121">
        <v>112</v>
      </c>
      <c r="B229" s="122" t="s">
        <v>369</v>
      </c>
      <c r="C229" s="123" t="s">
        <v>370</v>
      </c>
      <c r="D229" s="124" t="s">
        <v>205</v>
      </c>
      <c r="E229" s="125">
        <v>1.62786159999992</v>
      </c>
      <c r="F229" s="125"/>
      <c r="G229" s="126">
        <f>E229*F229</f>
        <v>0</v>
      </c>
      <c r="O229" s="120">
        <v>2</v>
      </c>
      <c r="AA229" s="98">
        <v>8</v>
      </c>
      <c r="AB229" s="98">
        <v>0</v>
      </c>
      <c r="AC229" s="98">
        <v>3</v>
      </c>
      <c r="AZ229" s="98">
        <v>1</v>
      </c>
      <c r="BA229" s="98">
        <f>IF(AZ229=1,G229,0)</f>
        <v>0</v>
      </c>
      <c r="BB229" s="98">
        <f>IF(AZ229=2,G229,0)</f>
        <v>0</v>
      </c>
      <c r="BC229" s="98">
        <f>IF(AZ229=3,G229,0)</f>
        <v>0</v>
      </c>
      <c r="BD229" s="98">
        <f>IF(AZ229=4,G229,0)</f>
        <v>0</v>
      </c>
      <c r="BE229" s="98">
        <f>IF(AZ229=5,G229,0)</f>
        <v>0</v>
      </c>
      <c r="CA229" s="127">
        <v>8</v>
      </c>
      <c r="CB229" s="127">
        <v>0</v>
      </c>
      <c r="CZ229" s="98">
        <v>0</v>
      </c>
    </row>
    <row r="230" spans="1:104" x14ac:dyDescent="0.2">
      <c r="A230" s="128"/>
      <c r="B230" s="129"/>
      <c r="C230" s="198" t="s">
        <v>371</v>
      </c>
      <c r="D230" s="199"/>
      <c r="E230" s="199"/>
      <c r="F230" s="199"/>
      <c r="G230" s="200"/>
      <c r="L230" s="130" t="s">
        <v>371</v>
      </c>
      <c r="O230" s="120">
        <v>3</v>
      </c>
    </row>
    <row r="231" spans="1:104" x14ac:dyDescent="0.2">
      <c r="A231" s="121">
        <v>113</v>
      </c>
      <c r="B231" s="122" t="s">
        <v>372</v>
      </c>
      <c r="C231" s="123" t="s">
        <v>373</v>
      </c>
      <c r="D231" s="124" t="s">
        <v>205</v>
      </c>
      <c r="E231" s="125">
        <v>13.022892799999401</v>
      </c>
      <c r="F231" s="125"/>
      <c r="G231" s="126">
        <f>E231*F231</f>
        <v>0</v>
      </c>
      <c r="O231" s="120">
        <v>2</v>
      </c>
      <c r="AA231" s="98">
        <v>8</v>
      </c>
      <c r="AB231" s="98">
        <v>0</v>
      </c>
      <c r="AC231" s="98">
        <v>3</v>
      </c>
      <c r="AZ231" s="98">
        <v>1</v>
      </c>
      <c r="BA231" s="98">
        <f>IF(AZ231=1,G231,0)</f>
        <v>0</v>
      </c>
      <c r="BB231" s="98">
        <f>IF(AZ231=2,G231,0)</f>
        <v>0</v>
      </c>
      <c r="BC231" s="98">
        <f>IF(AZ231=3,G231,0)</f>
        <v>0</v>
      </c>
      <c r="BD231" s="98">
        <f>IF(AZ231=4,G231,0)</f>
        <v>0</v>
      </c>
      <c r="BE231" s="98">
        <f>IF(AZ231=5,G231,0)</f>
        <v>0</v>
      </c>
      <c r="CA231" s="127">
        <v>8</v>
      </c>
      <c r="CB231" s="127">
        <v>0</v>
      </c>
      <c r="CZ231" s="98">
        <v>0</v>
      </c>
    </row>
    <row r="232" spans="1:104" ht="22.5" x14ac:dyDescent="0.2">
      <c r="A232" s="121">
        <v>114</v>
      </c>
      <c r="B232" s="122" t="s">
        <v>374</v>
      </c>
      <c r="C232" s="123" t="s">
        <v>375</v>
      </c>
      <c r="D232" s="124" t="s">
        <v>205</v>
      </c>
      <c r="E232" s="125">
        <v>1.62786159999992</v>
      </c>
      <c r="F232" s="125"/>
      <c r="G232" s="126">
        <f>E232*F232</f>
        <v>0</v>
      </c>
      <c r="O232" s="120">
        <v>2</v>
      </c>
      <c r="AA232" s="98">
        <v>8</v>
      </c>
      <c r="AB232" s="98">
        <v>0</v>
      </c>
      <c r="AC232" s="98">
        <v>3</v>
      </c>
      <c r="AZ232" s="98">
        <v>1</v>
      </c>
      <c r="BA232" s="98">
        <f>IF(AZ232=1,G232,0)</f>
        <v>0</v>
      </c>
      <c r="BB232" s="98">
        <f>IF(AZ232=2,G232,0)</f>
        <v>0</v>
      </c>
      <c r="BC232" s="98">
        <f>IF(AZ232=3,G232,0)</f>
        <v>0</v>
      </c>
      <c r="BD232" s="98">
        <f>IF(AZ232=4,G232,0)</f>
        <v>0</v>
      </c>
      <c r="BE232" s="98">
        <f>IF(AZ232=5,G232,0)</f>
        <v>0</v>
      </c>
      <c r="CA232" s="127">
        <v>8</v>
      </c>
      <c r="CB232" s="127">
        <v>0</v>
      </c>
      <c r="CZ232" s="98">
        <v>0</v>
      </c>
    </row>
    <row r="233" spans="1:104" x14ac:dyDescent="0.2">
      <c r="A233" s="135"/>
      <c r="B233" s="136" t="s">
        <v>57</v>
      </c>
      <c r="C233" s="137" t="str">
        <f>CONCATENATE(B225," ",C225)</f>
        <v>D96 Přesuny suti a vybouraných hmot</v>
      </c>
      <c r="D233" s="138"/>
      <c r="E233" s="139"/>
      <c r="F233" s="140"/>
      <c r="G233" s="141">
        <f>SUM(G225:G232)</f>
        <v>0</v>
      </c>
      <c r="O233" s="120">
        <v>4</v>
      </c>
      <c r="BA233" s="142">
        <f>SUM(BA225:BA232)</f>
        <v>0</v>
      </c>
      <c r="BB233" s="142">
        <f>SUM(BB225:BB232)</f>
        <v>0</v>
      </c>
      <c r="BC233" s="142">
        <f>SUM(BC225:BC232)</f>
        <v>0</v>
      </c>
      <c r="BD233" s="142">
        <f>SUM(BD225:BD232)</f>
        <v>0</v>
      </c>
      <c r="BE233" s="142">
        <f>SUM(BE225:BE232)</f>
        <v>0</v>
      </c>
    </row>
    <row r="234" spans="1:104" x14ac:dyDescent="0.2">
      <c r="E234" s="98"/>
    </row>
    <row r="235" spans="1:104" x14ac:dyDescent="0.2">
      <c r="A235" s="165"/>
      <c r="B235" s="166" t="s">
        <v>392</v>
      </c>
      <c r="C235" s="166"/>
      <c r="D235" s="166"/>
      <c r="E235" s="166"/>
      <c r="F235" s="166"/>
      <c r="G235" s="167">
        <f>G13+G17+G38+G44+G57+G64+G68+G77+G99+G102+G105+G108+G115+G121+G131+G138+G148+G176+G183+G190+G197+G203+G206+G209+G212+G215+G218+G224+G233</f>
        <v>0</v>
      </c>
    </row>
    <row r="236" spans="1:104" x14ac:dyDescent="0.2">
      <c r="A236" s="165"/>
      <c r="B236" s="166" t="s">
        <v>396</v>
      </c>
      <c r="C236" s="166"/>
      <c r="D236" s="166"/>
      <c r="E236" s="166"/>
      <c r="F236" s="166"/>
      <c r="G236" s="167"/>
    </row>
    <row r="237" spans="1:104" x14ac:dyDescent="0.2">
      <c r="A237" s="165"/>
      <c r="B237" s="166" t="s">
        <v>397</v>
      </c>
      <c r="C237" s="166"/>
      <c r="D237" s="166"/>
      <c r="E237" s="166"/>
      <c r="F237" s="166"/>
      <c r="G237" s="167"/>
    </row>
    <row r="238" spans="1:104" ht="13.5" thickBot="1" x14ac:dyDescent="0.25">
      <c r="A238" s="168"/>
      <c r="B238" s="169"/>
      <c r="C238" s="169"/>
      <c r="D238" s="169"/>
      <c r="E238" s="169"/>
      <c r="F238" s="169"/>
      <c r="G238" s="170"/>
    </row>
    <row r="239" spans="1:104" ht="13.5" thickBot="1" x14ac:dyDescent="0.25">
      <c r="A239" s="171"/>
      <c r="B239" s="172" t="s">
        <v>398</v>
      </c>
      <c r="C239" s="172"/>
      <c r="D239" s="172"/>
      <c r="E239" s="172"/>
      <c r="F239" s="172"/>
      <c r="G239" s="173">
        <f>SUM(G235:G238)</f>
        <v>0</v>
      </c>
    </row>
    <row r="240" spans="1:104" x14ac:dyDescent="0.2">
      <c r="E240" s="98"/>
    </row>
    <row r="241" spans="1:7" x14ac:dyDescent="0.2">
      <c r="E241" s="98"/>
    </row>
    <row r="242" spans="1:7" x14ac:dyDescent="0.2">
      <c r="E242" s="98"/>
    </row>
    <row r="243" spans="1:7" x14ac:dyDescent="0.2">
      <c r="E243" s="98"/>
    </row>
    <row r="244" spans="1:7" x14ac:dyDescent="0.2">
      <c r="E244" s="98"/>
    </row>
    <row r="245" spans="1:7" x14ac:dyDescent="0.2">
      <c r="E245" s="98"/>
    </row>
    <row r="246" spans="1:7" x14ac:dyDescent="0.2">
      <c r="E246" s="98"/>
    </row>
    <row r="247" spans="1:7" x14ac:dyDescent="0.2">
      <c r="E247" s="98"/>
    </row>
    <row r="248" spans="1:7" x14ac:dyDescent="0.2">
      <c r="E248" s="98"/>
    </row>
    <row r="249" spans="1:7" x14ac:dyDescent="0.2">
      <c r="E249" s="98"/>
    </row>
    <row r="250" spans="1:7" x14ac:dyDescent="0.2">
      <c r="E250" s="98"/>
    </row>
    <row r="251" spans="1:7" x14ac:dyDescent="0.2">
      <c r="E251" s="98"/>
    </row>
    <row r="252" spans="1:7" x14ac:dyDescent="0.2">
      <c r="E252" s="98"/>
    </row>
    <row r="253" spans="1:7" x14ac:dyDescent="0.2">
      <c r="E253" s="98"/>
    </row>
    <row r="254" spans="1:7" x14ac:dyDescent="0.2">
      <c r="E254" s="98"/>
    </row>
    <row r="255" spans="1:7" x14ac:dyDescent="0.2">
      <c r="A255" s="143"/>
      <c r="B255" s="143"/>
      <c r="C255" s="143"/>
      <c r="D255" s="143"/>
      <c r="E255" s="143"/>
      <c r="F255" s="143"/>
      <c r="G255" s="143"/>
    </row>
    <row r="256" spans="1:7" x14ac:dyDescent="0.2">
      <c r="A256" s="143"/>
      <c r="B256" s="143"/>
      <c r="C256" s="143"/>
      <c r="D256" s="143"/>
      <c r="E256" s="143"/>
      <c r="F256" s="143"/>
      <c r="G256" s="143"/>
    </row>
    <row r="257" spans="1:7" x14ac:dyDescent="0.2">
      <c r="A257" s="143"/>
      <c r="B257" s="143"/>
      <c r="C257" s="143"/>
      <c r="D257" s="143"/>
      <c r="E257" s="143"/>
      <c r="F257" s="143"/>
      <c r="G257" s="143"/>
    </row>
    <row r="258" spans="1:7" x14ac:dyDescent="0.2">
      <c r="A258" s="143"/>
      <c r="B258" s="143"/>
      <c r="C258" s="143"/>
      <c r="D258" s="143"/>
      <c r="E258" s="143"/>
      <c r="F258" s="143"/>
      <c r="G258" s="143"/>
    </row>
    <row r="259" spans="1:7" x14ac:dyDescent="0.2">
      <c r="E259" s="98"/>
    </row>
    <row r="260" spans="1:7" x14ac:dyDescent="0.2">
      <c r="E260" s="98"/>
    </row>
    <row r="261" spans="1:7" x14ac:dyDescent="0.2">
      <c r="E261" s="98"/>
    </row>
    <row r="262" spans="1:7" x14ac:dyDescent="0.2">
      <c r="E262" s="98"/>
    </row>
    <row r="263" spans="1:7" x14ac:dyDescent="0.2">
      <c r="E263" s="98"/>
    </row>
    <row r="264" spans="1:7" x14ac:dyDescent="0.2">
      <c r="E264" s="98"/>
    </row>
    <row r="265" spans="1:7" x14ac:dyDescent="0.2">
      <c r="E265" s="98"/>
    </row>
    <row r="266" spans="1:7" x14ac:dyDescent="0.2">
      <c r="E266" s="98"/>
    </row>
    <row r="267" spans="1:7" x14ac:dyDescent="0.2">
      <c r="E267" s="98"/>
    </row>
    <row r="268" spans="1:7" x14ac:dyDescent="0.2">
      <c r="E268" s="98"/>
    </row>
    <row r="269" spans="1:7" x14ac:dyDescent="0.2">
      <c r="E269" s="98"/>
    </row>
    <row r="270" spans="1:7" x14ac:dyDescent="0.2">
      <c r="E270" s="98"/>
    </row>
    <row r="271" spans="1:7" x14ac:dyDescent="0.2">
      <c r="E271" s="98"/>
    </row>
    <row r="272" spans="1:7" x14ac:dyDescent="0.2">
      <c r="E272" s="98"/>
    </row>
    <row r="273" spans="5:5" x14ac:dyDescent="0.2">
      <c r="E273" s="98"/>
    </row>
    <row r="274" spans="5:5" x14ac:dyDescent="0.2">
      <c r="E274" s="98"/>
    </row>
    <row r="275" spans="5:5" x14ac:dyDescent="0.2">
      <c r="E275" s="98"/>
    </row>
    <row r="276" spans="5:5" x14ac:dyDescent="0.2">
      <c r="E276" s="98"/>
    </row>
    <row r="277" spans="5:5" x14ac:dyDescent="0.2">
      <c r="E277" s="98"/>
    </row>
    <row r="278" spans="5:5" x14ac:dyDescent="0.2">
      <c r="E278" s="98"/>
    </row>
    <row r="279" spans="5:5" x14ac:dyDescent="0.2">
      <c r="E279" s="98"/>
    </row>
    <row r="280" spans="5:5" x14ac:dyDescent="0.2">
      <c r="E280" s="98"/>
    </row>
    <row r="281" spans="5:5" x14ac:dyDescent="0.2">
      <c r="E281" s="98"/>
    </row>
    <row r="282" spans="5:5" x14ac:dyDescent="0.2">
      <c r="E282" s="98"/>
    </row>
    <row r="283" spans="5:5" x14ac:dyDescent="0.2">
      <c r="E283" s="98"/>
    </row>
    <row r="284" spans="5:5" x14ac:dyDescent="0.2">
      <c r="E284" s="98"/>
    </row>
    <row r="285" spans="5:5" x14ac:dyDescent="0.2">
      <c r="E285" s="98"/>
    </row>
    <row r="286" spans="5:5" x14ac:dyDescent="0.2">
      <c r="E286" s="98"/>
    </row>
    <row r="287" spans="5:5" x14ac:dyDescent="0.2">
      <c r="E287" s="98"/>
    </row>
    <row r="288" spans="5:5" x14ac:dyDescent="0.2">
      <c r="E288" s="98"/>
    </row>
    <row r="289" spans="1:7" x14ac:dyDescent="0.2">
      <c r="E289" s="98"/>
    </row>
    <row r="290" spans="1:7" x14ac:dyDescent="0.2">
      <c r="A290" s="144"/>
      <c r="B290" s="144"/>
    </row>
    <row r="291" spans="1:7" x14ac:dyDescent="0.2">
      <c r="A291" s="143"/>
      <c r="B291" s="143"/>
      <c r="C291" s="145"/>
      <c r="D291" s="145"/>
      <c r="E291" s="146"/>
      <c r="F291" s="145"/>
      <c r="G291" s="147"/>
    </row>
    <row r="292" spans="1:7" x14ac:dyDescent="0.2">
      <c r="A292" s="148"/>
      <c r="B292" s="148"/>
      <c r="C292" s="143"/>
      <c r="D292" s="143"/>
      <c r="E292" s="149"/>
      <c r="F292" s="143"/>
      <c r="G292" s="143"/>
    </row>
    <row r="293" spans="1:7" x14ac:dyDescent="0.2">
      <c r="A293" s="143"/>
      <c r="B293" s="143"/>
      <c r="C293" s="143"/>
      <c r="D293" s="143"/>
      <c r="E293" s="149"/>
      <c r="F293" s="143"/>
      <c r="G293" s="143"/>
    </row>
    <row r="294" spans="1:7" x14ac:dyDescent="0.2">
      <c r="A294" s="143"/>
      <c r="B294" s="143"/>
      <c r="C294" s="143"/>
      <c r="D294" s="143"/>
      <c r="E294" s="149"/>
      <c r="F294" s="143"/>
      <c r="G294" s="143"/>
    </row>
    <row r="295" spans="1:7" x14ac:dyDescent="0.2">
      <c r="A295" s="143"/>
      <c r="B295" s="143"/>
      <c r="C295" s="143"/>
      <c r="D295" s="143"/>
      <c r="E295" s="149"/>
      <c r="F295" s="143"/>
      <c r="G295" s="143"/>
    </row>
    <row r="296" spans="1:7" x14ac:dyDescent="0.2">
      <c r="A296" s="143"/>
      <c r="B296" s="143"/>
      <c r="C296" s="143"/>
      <c r="D296" s="143"/>
      <c r="E296" s="149"/>
      <c r="F296" s="143"/>
      <c r="G296" s="143"/>
    </row>
    <row r="297" spans="1:7" x14ac:dyDescent="0.2">
      <c r="A297" s="143"/>
      <c r="B297" s="143"/>
      <c r="C297" s="143"/>
      <c r="D297" s="143"/>
      <c r="E297" s="149"/>
      <c r="F297" s="143"/>
      <c r="G297" s="143"/>
    </row>
    <row r="298" spans="1:7" x14ac:dyDescent="0.2">
      <c r="A298" s="143"/>
      <c r="B298" s="143"/>
      <c r="C298" s="143"/>
      <c r="D298" s="143"/>
      <c r="E298" s="149"/>
      <c r="F298" s="143"/>
      <c r="G298" s="143"/>
    </row>
    <row r="299" spans="1:7" x14ac:dyDescent="0.2">
      <c r="A299" s="143"/>
      <c r="B299" s="143"/>
      <c r="C299" s="143"/>
      <c r="D299" s="143"/>
      <c r="E299" s="149"/>
      <c r="F299" s="143"/>
      <c r="G299" s="143"/>
    </row>
    <row r="300" spans="1:7" x14ac:dyDescent="0.2">
      <c r="A300" s="143"/>
      <c r="B300" s="143"/>
      <c r="C300" s="143"/>
      <c r="D300" s="143"/>
      <c r="E300" s="149"/>
      <c r="F300" s="143"/>
      <c r="G300" s="143"/>
    </row>
    <row r="301" spans="1:7" x14ac:dyDescent="0.2">
      <c r="A301" s="143"/>
      <c r="B301" s="143"/>
      <c r="C301" s="143"/>
      <c r="D301" s="143"/>
      <c r="E301" s="149"/>
      <c r="F301" s="143"/>
      <c r="G301" s="143"/>
    </row>
    <row r="302" spans="1:7" x14ac:dyDescent="0.2">
      <c r="A302" s="143"/>
      <c r="B302" s="143"/>
      <c r="C302" s="143"/>
      <c r="D302" s="143"/>
      <c r="E302" s="149"/>
      <c r="F302" s="143"/>
      <c r="G302" s="143"/>
    </row>
    <row r="303" spans="1:7" x14ac:dyDescent="0.2">
      <c r="A303" s="143"/>
      <c r="B303" s="143"/>
      <c r="C303" s="143"/>
      <c r="D303" s="143"/>
      <c r="E303" s="149"/>
      <c r="F303" s="143"/>
      <c r="G303" s="143"/>
    </row>
    <row r="304" spans="1:7" x14ac:dyDescent="0.2">
      <c r="A304" s="143"/>
      <c r="B304" s="143"/>
      <c r="C304" s="143"/>
      <c r="D304" s="143"/>
      <c r="E304" s="149"/>
      <c r="F304" s="143"/>
      <c r="G304" s="143"/>
    </row>
  </sheetData>
  <mergeCells count="57">
    <mergeCell ref="C172:D172"/>
    <mergeCell ref="C174:D174"/>
    <mergeCell ref="C227:G227"/>
    <mergeCell ref="C230:G230"/>
    <mergeCell ref="C195:D195"/>
    <mergeCell ref="C196:D196"/>
    <mergeCell ref="C179:D179"/>
    <mergeCell ref="C181:D181"/>
    <mergeCell ref="C186:D186"/>
    <mergeCell ref="C124:G124"/>
    <mergeCell ref="C125:G125"/>
    <mergeCell ref="C111:D111"/>
    <mergeCell ref="C113:G113"/>
    <mergeCell ref="C163:D163"/>
    <mergeCell ref="C164:D164"/>
    <mergeCell ref="C166:D166"/>
    <mergeCell ref="C170:D170"/>
    <mergeCell ref="C142:D142"/>
    <mergeCell ref="C151:D151"/>
    <mergeCell ref="C156:D156"/>
    <mergeCell ref="C158:D158"/>
    <mergeCell ref="C159:D159"/>
    <mergeCell ref="C161:D161"/>
    <mergeCell ref="C168:D168"/>
    <mergeCell ref="C92:D92"/>
    <mergeCell ref="C95:D95"/>
    <mergeCell ref="C71:D71"/>
    <mergeCell ref="C81:D81"/>
    <mergeCell ref="C83:D83"/>
    <mergeCell ref="C84:D84"/>
    <mergeCell ref="C86:D86"/>
    <mergeCell ref="C90:D90"/>
    <mergeCell ref="C60:D60"/>
    <mergeCell ref="C67:D67"/>
    <mergeCell ref="C47:G47"/>
    <mergeCell ref="C49:D49"/>
    <mergeCell ref="C51:G51"/>
    <mergeCell ref="C52:G52"/>
    <mergeCell ref="C53:G53"/>
    <mergeCell ref="C55:G55"/>
    <mergeCell ref="C41:G41"/>
    <mergeCell ref="C42:G42"/>
    <mergeCell ref="C43:D43"/>
    <mergeCell ref="C20:D20"/>
    <mergeCell ref="C22:G22"/>
    <mergeCell ref="C23:G23"/>
    <mergeCell ref="C25:G25"/>
    <mergeCell ref="C26:G26"/>
    <mergeCell ref="C27:G27"/>
    <mergeCell ref="C28:G28"/>
    <mergeCell ref="C30:G30"/>
    <mergeCell ref="C12:D12"/>
    <mergeCell ref="C16:D16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27</vt:i4>
      </vt:variant>
    </vt:vector>
  </HeadingPairs>
  <TitlesOfParts>
    <vt:vector size="29" baseType="lpstr">
      <vt:lpstr>Krycí list</vt:lpstr>
      <vt:lpstr>Položky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Položky!Názvy_tisku</vt:lpstr>
      <vt:lpstr>Objednatel</vt:lpstr>
      <vt:lpstr>'Krycí list'!Oblast_tisku</vt:lpstr>
      <vt:lpstr>Položky!Oblast_tisku</vt:lpstr>
      <vt:lpstr>PocetMJ</vt:lpstr>
      <vt:lpstr>Poznamka</vt:lpstr>
      <vt:lpstr>Projektant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Káňová Anna</dc:creator>
  <cp:lastModifiedBy>Dvorakova</cp:lastModifiedBy>
  <cp:lastPrinted>2014-05-19T07:36:08Z</cp:lastPrinted>
  <dcterms:created xsi:type="dcterms:W3CDTF">2014-04-09T08:21:57Z</dcterms:created>
  <dcterms:modified xsi:type="dcterms:W3CDTF">2014-05-19T07:38:00Z</dcterms:modified>
</cp:coreProperties>
</file>